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2\"/>
    </mc:Choice>
  </mc:AlternateContent>
  <xr:revisionPtr revIDLastSave="0" documentId="13_ncr:1_{AA2B2BA4-39AC-42E8-9A51-CBF917DE97F1}" xr6:coauthVersionLast="47" xr6:coauthVersionMax="47" xr10:uidLastSave="{00000000-0000-0000-0000-000000000000}"/>
  <bookViews>
    <workbookView xWindow="-108" yWindow="-108" windowWidth="23256" windowHeight="12576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9" i="1" l="1"/>
  <c r="H439" i="1"/>
  <c r="I439" i="1"/>
  <c r="J439" i="1"/>
  <c r="F439" i="1"/>
  <c r="J132" i="1"/>
  <c r="J422" i="1"/>
  <c r="G43" i="1"/>
  <c r="H43" i="1"/>
  <c r="I43" i="1"/>
  <c r="F43" i="1"/>
  <c r="J42" i="1"/>
  <c r="G40" i="1"/>
  <c r="H40" i="1"/>
  <c r="I40" i="1"/>
  <c r="F40" i="1"/>
  <c r="F604" i="1"/>
  <c r="H604" i="1"/>
  <c r="I604" i="1"/>
  <c r="G604" i="1"/>
  <c r="J606" i="1"/>
  <c r="J607" i="1"/>
  <c r="G484" i="1"/>
  <c r="H484" i="1"/>
  <c r="I484" i="1"/>
  <c r="F484" i="1"/>
  <c r="J488" i="1"/>
  <c r="G501" i="1"/>
  <c r="H501" i="1"/>
  <c r="I501" i="1"/>
  <c r="F501" i="1"/>
  <c r="J502" i="1"/>
  <c r="J501" i="1" s="1"/>
  <c r="G495" i="1"/>
  <c r="H495" i="1"/>
  <c r="I495" i="1"/>
  <c r="F495" i="1"/>
  <c r="J497" i="1"/>
  <c r="J496" i="1"/>
  <c r="J495" i="1" l="1"/>
  <c r="G493" i="1" l="1"/>
  <c r="H493" i="1"/>
  <c r="I493" i="1"/>
  <c r="F493" i="1"/>
  <c r="J494" i="1"/>
  <c r="J493" i="1" s="1"/>
  <c r="G458" i="1"/>
  <c r="G457" i="1" s="1"/>
  <c r="H458" i="1"/>
  <c r="H457" i="1" s="1"/>
  <c r="I458" i="1"/>
  <c r="I457" i="1" s="1"/>
  <c r="F458" i="1"/>
  <c r="F457" i="1" s="1"/>
  <c r="J461" i="1"/>
  <c r="J460" i="1"/>
  <c r="J459" i="1"/>
  <c r="J115" i="1"/>
  <c r="J211" i="1"/>
  <c r="J209" i="1"/>
  <c r="G176" i="1"/>
  <c r="H176" i="1"/>
  <c r="I176" i="1"/>
  <c r="F176" i="1"/>
  <c r="J193" i="1"/>
  <c r="J187" i="1"/>
  <c r="J183" i="1"/>
  <c r="J178" i="1"/>
  <c r="J458" i="1" l="1"/>
  <c r="J457" i="1" s="1"/>
  <c r="J39" i="1"/>
  <c r="G223" i="1"/>
  <c r="H223" i="1"/>
  <c r="I223" i="1"/>
  <c r="F223" i="1"/>
  <c r="J225" i="1"/>
  <c r="J517" i="1"/>
  <c r="J519" i="1"/>
  <c r="J38" i="1"/>
  <c r="J34" i="1"/>
  <c r="G455" i="1"/>
  <c r="H455" i="1"/>
  <c r="I455" i="1"/>
  <c r="F455" i="1"/>
  <c r="J454" i="1"/>
  <c r="J456" i="1"/>
  <c r="J33" i="1"/>
  <c r="J21" i="1"/>
  <c r="G574" i="1"/>
  <c r="H574" i="1"/>
  <c r="I574" i="1"/>
  <c r="F574" i="1"/>
  <c r="J575" i="1"/>
  <c r="J576" i="1"/>
  <c r="J455" i="1" l="1"/>
  <c r="J31" i="1"/>
  <c r="G613" i="1"/>
  <c r="H613" i="1"/>
  <c r="I613" i="1"/>
  <c r="F613" i="1"/>
  <c r="J615" i="1"/>
  <c r="G583" i="1"/>
  <c r="H583" i="1"/>
  <c r="I583" i="1"/>
  <c r="F583" i="1"/>
  <c r="J584" i="1"/>
  <c r="J583" i="1" s="1"/>
  <c r="J182" i="1"/>
  <c r="J184" i="1"/>
  <c r="J185" i="1"/>
  <c r="J186" i="1"/>
  <c r="J83" i="1" l="1"/>
  <c r="G88" i="1"/>
  <c r="H88" i="1"/>
  <c r="I88" i="1"/>
  <c r="F88" i="1"/>
  <c r="J483" i="1"/>
  <c r="G112" i="1"/>
  <c r="H112" i="1"/>
  <c r="I112" i="1"/>
  <c r="F112" i="1"/>
  <c r="J113" i="1"/>
  <c r="J100" i="1"/>
  <c r="J97" i="1"/>
  <c r="J30" i="1"/>
  <c r="G371" i="1"/>
  <c r="H371" i="1"/>
  <c r="I371" i="1"/>
  <c r="F371" i="1"/>
  <c r="J372" i="1"/>
  <c r="G400" i="1" l="1"/>
  <c r="H400" i="1"/>
  <c r="I400" i="1"/>
  <c r="F400" i="1"/>
  <c r="J401" i="1"/>
  <c r="J406" i="1" l="1"/>
  <c r="J405" i="1" s="1"/>
  <c r="I405" i="1"/>
  <c r="H405" i="1"/>
  <c r="G405" i="1"/>
  <c r="F405" i="1"/>
  <c r="J404" i="1"/>
  <c r="J403" i="1"/>
  <c r="J402" i="1"/>
  <c r="J399" i="1"/>
  <c r="J398" i="1"/>
  <c r="J397" i="1"/>
  <c r="J396" i="1"/>
  <c r="J395" i="1"/>
  <c r="J394" i="1"/>
  <c r="J393" i="1"/>
  <c r="J392" i="1"/>
  <c r="I391" i="1"/>
  <c r="H391" i="1"/>
  <c r="G391" i="1"/>
  <c r="F391" i="1"/>
  <c r="J390" i="1"/>
  <c r="J389" i="1"/>
  <c r="J388" i="1"/>
  <c r="J387" i="1"/>
  <c r="J386" i="1"/>
  <c r="J385" i="1"/>
  <c r="J384" i="1"/>
  <c r="J383" i="1"/>
  <c r="I382" i="1"/>
  <c r="H382" i="1"/>
  <c r="G382" i="1"/>
  <c r="F382" i="1"/>
  <c r="J381" i="1"/>
  <c r="J380" i="1"/>
  <c r="I379" i="1"/>
  <c r="H379" i="1"/>
  <c r="G379" i="1"/>
  <c r="F379" i="1"/>
  <c r="J377" i="1"/>
  <c r="J376" i="1" s="1"/>
  <c r="I376" i="1"/>
  <c r="H376" i="1"/>
  <c r="G376" i="1"/>
  <c r="F376" i="1"/>
  <c r="J375" i="1"/>
  <c r="J374" i="1"/>
  <c r="J373" i="1"/>
  <c r="J370" i="1"/>
  <c r="J369" i="1"/>
  <c r="J368" i="1"/>
  <c r="J367" i="1"/>
  <c r="J366" i="1"/>
  <c r="J365" i="1"/>
  <c r="J364" i="1"/>
  <c r="J363" i="1"/>
  <c r="I362" i="1"/>
  <c r="H362" i="1"/>
  <c r="G362" i="1"/>
  <c r="F362" i="1"/>
  <c r="J361" i="1"/>
  <c r="J360" i="1"/>
  <c r="J359" i="1"/>
  <c r="J358" i="1"/>
  <c r="J357" i="1"/>
  <c r="J356" i="1"/>
  <c r="J355" i="1"/>
  <c r="J354" i="1"/>
  <c r="I353" i="1"/>
  <c r="H353" i="1"/>
  <c r="G353" i="1"/>
  <c r="F353" i="1"/>
  <c r="J352" i="1"/>
  <c r="J351" i="1"/>
  <c r="I350" i="1"/>
  <c r="H350" i="1"/>
  <c r="G350" i="1"/>
  <c r="F350" i="1"/>
  <c r="J371" i="1" l="1"/>
  <c r="J379" i="1"/>
  <c r="J400" i="1"/>
  <c r="J350" i="1"/>
  <c r="J362" i="1"/>
  <c r="G349" i="1"/>
  <c r="H378" i="1"/>
  <c r="F349" i="1"/>
  <c r="F378" i="1"/>
  <c r="H349" i="1"/>
  <c r="J353" i="1"/>
  <c r="I349" i="1"/>
  <c r="I378" i="1"/>
  <c r="J391" i="1"/>
  <c r="J382" i="1"/>
  <c r="G378" i="1"/>
  <c r="H618" i="1"/>
  <c r="H617" i="1" s="1"/>
  <c r="I618" i="1"/>
  <c r="G618" i="1"/>
  <c r="J619" i="1"/>
  <c r="J618" i="1" s="1"/>
  <c r="J135" i="1"/>
  <c r="J49" i="1"/>
  <c r="G47" i="1"/>
  <c r="G50" i="1" s="1"/>
  <c r="H47" i="1"/>
  <c r="H50" i="1" s="1"/>
  <c r="I47" i="1"/>
  <c r="I50" i="1" s="1"/>
  <c r="F47" i="1"/>
  <c r="F50" i="1" s="1"/>
  <c r="J45" i="1"/>
  <c r="J46" i="1"/>
  <c r="J48" i="1"/>
  <c r="J59" i="1"/>
  <c r="J561" i="1"/>
  <c r="G60" i="1"/>
  <c r="G58" i="1" s="1"/>
  <c r="H60" i="1"/>
  <c r="H58" i="1" s="1"/>
  <c r="I60" i="1"/>
  <c r="I58" i="1" s="1"/>
  <c r="G66" i="1"/>
  <c r="H66" i="1"/>
  <c r="I66" i="1"/>
  <c r="G77" i="1"/>
  <c r="H77" i="1"/>
  <c r="I77" i="1"/>
  <c r="G80" i="1"/>
  <c r="H80" i="1"/>
  <c r="I80" i="1"/>
  <c r="G101" i="1"/>
  <c r="H101" i="1"/>
  <c r="I101" i="1"/>
  <c r="G106" i="1"/>
  <c r="H106" i="1"/>
  <c r="I106" i="1"/>
  <c r="G117" i="1"/>
  <c r="H117" i="1"/>
  <c r="I117" i="1"/>
  <c r="G139" i="1"/>
  <c r="G138" i="1" s="1"/>
  <c r="H139" i="1"/>
  <c r="H138" i="1" s="1"/>
  <c r="I139" i="1"/>
  <c r="I138" i="1" s="1"/>
  <c r="G147" i="1"/>
  <c r="G146" i="1" s="1"/>
  <c r="H147" i="1"/>
  <c r="H146" i="1" s="1"/>
  <c r="I147" i="1"/>
  <c r="I146" i="1" s="1"/>
  <c r="G152" i="1"/>
  <c r="H152" i="1"/>
  <c r="I152" i="1"/>
  <c r="G157" i="1"/>
  <c r="H157" i="1"/>
  <c r="I157" i="1"/>
  <c r="G167" i="1"/>
  <c r="H167" i="1"/>
  <c r="I167" i="1"/>
  <c r="G169" i="1"/>
  <c r="H169" i="1"/>
  <c r="I169" i="1"/>
  <c r="G194" i="1"/>
  <c r="H194" i="1"/>
  <c r="I194" i="1"/>
  <c r="G198" i="1"/>
  <c r="H198" i="1"/>
  <c r="I198" i="1"/>
  <c r="G206" i="1"/>
  <c r="H206" i="1"/>
  <c r="I206" i="1"/>
  <c r="G221" i="1"/>
  <c r="H221" i="1"/>
  <c r="I221" i="1"/>
  <c r="G226" i="1"/>
  <c r="H226" i="1"/>
  <c r="I226" i="1"/>
  <c r="G230" i="1"/>
  <c r="H230" i="1"/>
  <c r="I230" i="1"/>
  <c r="G234" i="1"/>
  <c r="G233" i="1" s="1"/>
  <c r="H234" i="1"/>
  <c r="H233" i="1" s="1"/>
  <c r="I234" i="1"/>
  <c r="I233" i="1" s="1"/>
  <c r="G238" i="1"/>
  <c r="H238" i="1"/>
  <c r="I238" i="1"/>
  <c r="G241" i="1"/>
  <c r="H241" i="1"/>
  <c r="I241" i="1"/>
  <c r="G243" i="1"/>
  <c r="H243" i="1"/>
  <c r="I243" i="1"/>
  <c r="G246" i="1"/>
  <c r="G245" i="1" s="1"/>
  <c r="H246" i="1"/>
  <c r="H245" i="1" s="1"/>
  <c r="I246" i="1"/>
  <c r="I245" i="1" s="1"/>
  <c r="G251" i="1"/>
  <c r="H251" i="1"/>
  <c r="I251" i="1"/>
  <c r="G255" i="1"/>
  <c r="H255" i="1"/>
  <c r="I255" i="1"/>
  <c r="G257" i="1"/>
  <c r="H257" i="1"/>
  <c r="I257" i="1"/>
  <c r="G260" i="1"/>
  <c r="H260" i="1"/>
  <c r="I260" i="1"/>
  <c r="G263" i="1"/>
  <c r="H263" i="1"/>
  <c r="I263" i="1"/>
  <c r="G266" i="1"/>
  <c r="H266" i="1"/>
  <c r="I266" i="1"/>
  <c r="G269" i="1"/>
  <c r="H269" i="1"/>
  <c r="I269" i="1"/>
  <c r="G278" i="1"/>
  <c r="H278" i="1"/>
  <c r="I278" i="1"/>
  <c r="G287" i="1"/>
  <c r="H287" i="1"/>
  <c r="I287" i="1"/>
  <c r="G292" i="1"/>
  <c r="H292" i="1"/>
  <c r="I292" i="1"/>
  <c r="G295" i="1"/>
  <c r="H295" i="1"/>
  <c r="I295" i="1"/>
  <c r="G298" i="1"/>
  <c r="H298" i="1"/>
  <c r="I298" i="1"/>
  <c r="G307" i="1"/>
  <c r="H307" i="1"/>
  <c r="I307" i="1"/>
  <c r="G316" i="1"/>
  <c r="H316" i="1"/>
  <c r="I316" i="1"/>
  <c r="G319" i="1"/>
  <c r="H319" i="1"/>
  <c r="I319" i="1"/>
  <c r="G322" i="1"/>
  <c r="H322" i="1"/>
  <c r="I322" i="1"/>
  <c r="G325" i="1"/>
  <c r="H325" i="1"/>
  <c r="I325" i="1"/>
  <c r="G334" i="1"/>
  <c r="H334" i="1"/>
  <c r="I334" i="1"/>
  <c r="G343" i="1"/>
  <c r="H343" i="1"/>
  <c r="I343" i="1"/>
  <c r="G347" i="1"/>
  <c r="H347" i="1"/>
  <c r="I347" i="1"/>
  <c r="G408" i="1"/>
  <c r="H408" i="1"/>
  <c r="I408" i="1"/>
  <c r="G417" i="1"/>
  <c r="H417" i="1"/>
  <c r="I417" i="1"/>
  <c r="G420" i="1"/>
  <c r="H420" i="1"/>
  <c r="I420" i="1"/>
  <c r="G425" i="1"/>
  <c r="H425" i="1"/>
  <c r="I425" i="1"/>
  <c r="G429" i="1"/>
  <c r="H429" i="1"/>
  <c r="I429" i="1"/>
  <c r="G432" i="1"/>
  <c r="H432" i="1"/>
  <c r="I432" i="1"/>
  <c r="G441" i="1"/>
  <c r="H441" i="1"/>
  <c r="I441" i="1"/>
  <c r="G449" i="1"/>
  <c r="H449" i="1"/>
  <c r="I449" i="1"/>
  <c r="G505" i="1"/>
  <c r="H505" i="1"/>
  <c r="I505" i="1"/>
  <c r="G515" i="1"/>
  <c r="G514" i="1" s="1"/>
  <c r="H515" i="1"/>
  <c r="H514" i="1" s="1"/>
  <c r="I515" i="1"/>
  <c r="I514" i="1" s="1"/>
  <c r="G523" i="1"/>
  <c r="H523" i="1"/>
  <c r="I523" i="1"/>
  <c r="G526" i="1"/>
  <c r="H526" i="1"/>
  <c r="I526" i="1"/>
  <c r="G528" i="1"/>
  <c r="H528" i="1"/>
  <c r="I528" i="1"/>
  <c r="G531" i="1"/>
  <c r="H531" i="1"/>
  <c r="I531" i="1"/>
  <c r="G540" i="1"/>
  <c r="G539" i="1" s="1"/>
  <c r="H540" i="1"/>
  <c r="H539" i="1" s="1"/>
  <c r="I540" i="1"/>
  <c r="I539" i="1" s="1"/>
  <c r="G544" i="1"/>
  <c r="G543" i="1" s="1"/>
  <c r="H544" i="1"/>
  <c r="H543" i="1" s="1"/>
  <c r="I544" i="1"/>
  <c r="I543" i="1" s="1"/>
  <c r="G548" i="1"/>
  <c r="H548" i="1"/>
  <c r="I548" i="1"/>
  <c r="G557" i="1"/>
  <c r="H557" i="1"/>
  <c r="I557" i="1"/>
  <c r="G562" i="1"/>
  <c r="H562" i="1"/>
  <c r="I562" i="1"/>
  <c r="G566" i="1"/>
  <c r="G565" i="1" s="1"/>
  <c r="H566" i="1"/>
  <c r="H565" i="1" s="1"/>
  <c r="I566" i="1"/>
  <c r="I565" i="1" s="1"/>
  <c r="G571" i="1"/>
  <c r="G570" i="1" s="1"/>
  <c r="H571" i="1"/>
  <c r="H570" i="1" s="1"/>
  <c r="I571" i="1"/>
  <c r="I570" i="1" s="1"/>
  <c r="G573" i="1"/>
  <c r="H573" i="1"/>
  <c r="I573" i="1"/>
  <c r="G608" i="1"/>
  <c r="H608" i="1"/>
  <c r="H603" i="1" s="1"/>
  <c r="I608" i="1"/>
  <c r="F608" i="1"/>
  <c r="J605" i="1"/>
  <c r="J604" i="1" s="1"/>
  <c r="J609" i="1"/>
  <c r="J610" i="1"/>
  <c r="J611" i="1"/>
  <c r="G596" i="1"/>
  <c r="H596" i="1"/>
  <c r="I596" i="1"/>
  <c r="F596" i="1"/>
  <c r="J597" i="1"/>
  <c r="G612" i="1"/>
  <c r="H612" i="1"/>
  <c r="I612" i="1"/>
  <c r="G601" i="1"/>
  <c r="G600" i="1" s="1"/>
  <c r="H601" i="1"/>
  <c r="H600" i="1" s="1"/>
  <c r="I601" i="1"/>
  <c r="I600" i="1" s="1"/>
  <c r="G594" i="1"/>
  <c r="H594" i="1"/>
  <c r="I594" i="1"/>
  <c r="G591" i="1"/>
  <c r="G590" i="1" s="1"/>
  <c r="H591" i="1"/>
  <c r="H590" i="1" s="1"/>
  <c r="I591" i="1"/>
  <c r="I590" i="1" s="1"/>
  <c r="G580" i="1"/>
  <c r="H580" i="1"/>
  <c r="I580" i="1"/>
  <c r="G585" i="1"/>
  <c r="G582" i="1" s="1"/>
  <c r="H585" i="1"/>
  <c r="H582" i="1" s="1"/>
  <c r="I585" i="1"/>
  <c r="I582" i="1" s="1"/>
  <c r="G498" i="1"/>
  <c r="G492" i="1" s="1"/>
  <c r="H498" i="1"/>
  <c r="H492" i="1" s="1"/>
  <c r="I498" i="1"/>
  <c r="I492" i="1" s="1"/>
  <c r="G489" i="1"/>
  <c r="H489" i="1"/>
  <c r="I489" i="1"/>
  <c r="G481" i="1"/>
  <c r="H481" i="1"/>
  <c r="I481" i="1"/>
  <c r="G476" i="1"/>
  <c r="H476" i="1"/>
  <c r="I476" i="1"/>
  <c r="G474" i="1"/>
  <c r="H474" i="1"/>
  <c r="I474" i="1"/>
  <c r="G464" i="1"/>
  <c r="H464" i="1"/>
  <c r="I464" i="1"/>
  <c r="J485" i="1"/>
  <c r="J445" i="1"/>
  <c r="J12" i="1"/>
  <c r="J13" i="1"/>
  <c r="J14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2" i="1"/>
  <c r="J35" i="1"/>
  <c r="J36" i="1"/>
  <c r="J37" i="1"/>
  <c r="J41" i="1"/>
  <c r="J43" i="1" s="1"/>
  <c r="J52" i="1"/>
  <c r="J54" i="1"/>
  <c r="J56" i="1"/>
  <c r="J61" i="1"/>
  <c r="J62" i="1"/>
  <c r="J63" i="1"/>
  <c r="J64" i="1"/>
  <c r="J65" i="1"/>
  <c r="J67" i="1"/>
  <c r="J68" i="1"/>
  <c r="J69" i="1"/>
  <c r="J70" i="1"/>
  <c r="J71" i="1"/>
  <c r="J72" i="1"/>
  <c r="J73" i="1"/>
  <c r="J74" i="1"/>
  <c r="J75" i="1"/>
  <c r="J78" i="1"/>
  <c r="J79" i="1"/>
  <c r="J81" i="1"/>
  <c r="J82" i="1"/>
  <c r="J84" i="1"/>
  <c r="J85" i="1"/>
  <c r="J86" i="1"/>
  <c r="J87" i="1"/>
  <c r="J89" i="1"/>
  <c r="J90" i="1"/>
  <c r="J91" i="1"/>
  <c r="J92" i="1"/>
  <c r="J93" i="1"/>
  <c r="J94" i="1"/>
  <c r="J95" i="1"/>
  <c r="J96" i="1"/>
  <c r="J98" i="1"/>
  <c r="J99" i="1"/>
  <c r="J102" i="1"/>
  <c r="J103" i="1"/>
  <c r="J104" i="1"/>
  <c r="J105" i="1"/>
  <c r="J107" i="1"/>
  <c r="J108" i="1"/>
  <c r="J109" i="1"/>
  <c r="J110" i="1"/>
  <c r="J111" i="1"/>
  <c r="J114" i="1"/>
  <c r="J116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3" i="1"/>
  <c r="J134" i="1"/>
  <c r="J136" i="1"/>
  <c r="J137" i="1"/>
  <c r="J140" i="1"/>
  <c r="J141" i="1"/>
  <c r="J142" i="1"/>
  <c r="J143" i="1"/>
  <c r="J144" i="1"/>
  <c r="J145" i="1"/>
  <c r="J148" i="1"/>
  <c r="J149" i="1"/>
  <c r="J150" i="1"/>
  <c r="J153" i="1"/>
  <c r="J154" i="1"/>
  <c r="J155" i="1"/>
  <c r="J156" i="1"/>
  <c r="J158" i="1"/>
  <c r="J159" i="1"/>
  <c r="J160" i="1"/>
  <c r="J161" i="1"/>
  <c r="J162" i="1"/>
  <c r="J163" i="1"/>
  <c r="J164" i="1"/>
  <c r="J165" i="1"/>
  <c r="J168" i="1"/>
  <c r="J167" i="1" s="1"/>
  <c r="J170" i="1"/>
  <c r="J171" i="1"/>
  <c r="J172" i="1"/>
  <c r="J173" i="1"/>
  <c r="J174" i="1"/>
  <c r="J175" i="1"/>
  <c r="J177" i="1"/>
  <c r="J179" i="1"/>
  <c r="J180" i="1"/>
  <c r="J181" i="1"/>
  <c r="J188" i="1"/>
  <c r="J189" i="1"/>
  <c r="J190" i="1"/>
  <c r="J191" i="1"/>
  <c r="J192" i="1"/>
  <c r="J195" i="1"/>
  <c r="J196" i="1"/>
  <c r="J197" i="1"/>
  <c r="J199" i="1"/>
  <c r="J200" i="1"/>
  <c r="J201" i="1"/>
  <c r="J202" i="1"/>
  <c r="J203" i="1"/>
  <c r="J204" i="1"/>
  <c r="J205" i="1"/>
  <c r="J207" i="1"/>
  <c r="J208" i="1"/>
  <c r="J210" i="1"/>
  <c r="J212" i="1"/>
  <c r="J213" i="1"/>
  <c r="J214" i="1"/>
  <c r="J215" i="1"/>
  <c r="J216" i="1"/>
  <c r="J217" i="1"/>
  <c r="J218" i="1"/>
  <c r="J219" i="1"/>
  <c r="J222" i="1"/>
  <c r="J221" i="1" s="1"/>
  <c r="J224" i="1"/>
  <c r="J223" i="1" s="1"/>
  <c r="J227" i="1"/>
  <c r="J228" i="1"/>
  <c r="J229" i="1"/>
  <c r="J231" i="1"/>
  <c r="J232" i="1"/>
  <c r="J235" i="1"/>
  <c r="J236" i="1"/>
  <c r="J239" i="1"/>
  <c r="J240" i="1"/>
  <c r="J242" i="1"/>
  <c r="J241" i="1" s="1"/>
  <c r="J244" i="1"/>
  <c r="J243" i="1" s="1"/>
  <c r="J247" i="1"/>
  <c r="J246" i="1" s="1"/>
  <c r="J245" i="1" s="1"/>
  <c r="J252" i="1"/>
  <c r="J253" i="1"/>
  <c r="J254" i="1"/>
  <c r="J256" i="1"/>
  <c r="J255" i="1" s="1"/>
  <c r="J258" i="1"/>
  <c r="J257" i="1" s="1"/>
  <c r="J261" i="1"/>
  <c r="J262" i="1"/>
  <c r="J264" i="1"/>
  <c r="J263" i="1" s="1"/>
  <c r="J267" i="1"/>
  <c r="J268" i="1"/>
  <c r="J270" i="1"/>
  <c r="J271" i="1"/>
  <c r="J272" i="1"/>
  <c r="J273" i="1"/>
  <c r="J274" i="1"/>
  <c r="J275" i="1"/>
  <c r="J276" i="1"/>
  <c r="J277" i="1"/>
  <c r="J279" i="1"/>
  <c r="J280" i="1"/>
  <c r="J281" i="1"/>
  <c r="J282" i="1"/>
  <c r="J283" i="1"/>
  <c r="J284" i="1"/>
  <c r="J285" i="1"/>
  <c r="J286" i="1"/>
  <c r="J288" i="1"/>
  <c r="J289" i="1"/>
  <c r="J290" i="1"/>
  <c r="J291" i="1"/>
  <c r="J293" i="1"/>
  <c r="J292" i="1" s="1"/>
  <c r="J296" i="1"/>
  <c r="J297" i="1"/>
  <c r="J299" i="1"/>
  <c r="J300" i="1"/>
  <c r="J301" i="1"/>
  <c r="J302" i="1"/>
  <c r="J303" i="1"/>
  <c r="J304" i="1"/>
  <c r="J305" i="1"/>
  <c r="J306" i="1"/>
  <c r="J308" i="1"/>
  <c r="J309" i="1"/>
  <c r="J310" i="1"/>
  <c r="J311" i="1"/>
  <c r="J312" i="1"/>
  <c r="J313" i="1"/>
  <c r="J314" i="1"/>
  <c r="J315" i="1"/>
  <c r="J317" i="1"/>
  <c r="J318" i="1"/>
  <c r="J320" i="1"/>
  <c r="J319" i="1" s="1"/>
  <c r="J323" i="1"/>
  <c r="J324" i="1"/>
  <c r="J326" i="1"/>
  <c r="J327" i="1"/>
  <c r="J328" i="1"/>
  <c r="J329" i="1"/>
  <c r="J330" i="1"/>
  <c r="J331" i="1"/>
  <c r="J332" i="1"/>
  <c r="J333" i="1"/>
  <c r="J335" i="1"/>
  <c r="J336" i="1"/>
  <c r="J337" i="1"/>
  <c r="J338" i="1"/>
  <c r="J339" i="1"/>
  <c r="J340" i="1"/>
  <c r="J341" i="1"/>
  <c r="J342" i="1"/>
  <c r="J344" i="1"/>
  <c r="J345" i="1"/>
  <c r="J346" i="1"/>
  <c r="J348" i="1"/>
  <c r="J347" i="1" s="1"/>
  <c r="J409" i="1"/>
  <c r="J410" i="1"/>
  <c r="J411" i="1"/>
  <c r="J412" i="1"/>
  <c r="J413" i="1"/>
  <c r="J414" i="1"/>
  <c r="J415" i="1"/>
  <c r="J418" i="1"/>
  <c r="J419" i="1"/>
  <c r="J421" i="1"/>
  <c r="J423" i="1"/>
  <c r="J424" i="1"/>
  <c r="J426" i="1"/>
  <c r="J427" i="1"/>
  <c r="J428" i="1"/>
  <c r="J430" i="1"/>
  <c r="J431" i="1"/>
  <c r="J433" i="1"/>
  <c r="J434" i="1"/>
  <c r="J435" i="1"/>
  <c r="J436" i="1"/>
  <c r="J437" i="1"/>
  <c r="J438" i="1"/>
  <c r="J442" i="1"/>
  <c r="J443" i="1"/>
  <c r="J444" i="1"/>
  <c r="J446" i="1"/>
  <c r="J447" i="1"/>
  <c r="J448" i="1"/>
  <c r="J450" i="1"/>
  <c r="J451" i="1"/>
  <c r="J452" i="1"/>
  <c r="J453" i="1"/>
  <c r="J465" i="1"/>
  <c r="J466" i="1"/>
  <c r="J467" i="1"/>
  <c r="J468" i="1"/>
  <c r="J469" i="1"/>
  <c r="J470" i="1"/>
  <c r="J471" i="1"/>
  <c r="J472" i="1"/>
  <c r="J475" i="1"/>
  <c r="J474" i="1" s="1"/>
  <c r="J477" i="1"/>
  <c r="J478" i="1"/>
  <c r="J482" i="1"/>
  <c r="J486" i="1"/>
  <c r="J487" i="1"/>
  <c r="J490" i="1"/>
  <c r="J491" i="1"/>
  <c r="J499" i="1"/>
  <c r="J500" i="1"/>
  <c r="J506" i="1"/>
  <c r="J507" i="1"/>
  <c r="J508" i="1"/>
  <c r="J509" i="1"/>
  <c r="J510" i="1"/>
  <c r="J511" i="1"/>
  <c r="J512" i="1"/>
  <c r="J513" i="1"/>
  <c r="J516" i="1"/>
  <c r="J518" i="1"/>
  <c r="J520" i="1"/>
  <c r="J524" i="1"/>
  <c r="J525" i="1"/>
  <c r="J527" i="1"/>
  <c r="J526" i="1" s="1"/>
  <c r="J529" i="1"/>
  <c r="J528" i="1" s="1"/>
  <c r="J532" i="1"/>
  <c r="J533" i="1"/>
  <c r="J534" i="1"/>
  <c r="J535" i="1"/>
  <c r="J536" i="1"/>
  <c r="J537" i="1"/>
  <c r="J538" i="1"/>
  <c r="J541" i="1"/>
  <c r="J542" i="1"/>
  <c r="J545" i="1"/>
  <c r="J546" i="1"/>
  <c r="J549" i="1"/>
  <c r="J550" i="1"/>
  <c r="J551" i="1"/>
  <c r="J552" i="1"/>
  <c r="J553" i="1"/>
  <c r="J554" i="1"/>
  <c r="J555" i="1"/>
  <c r="J558" i="1"/>
  <c r="J559" i="1"/>
  <c r="J560" i="1"/>
  <c r="J563" i="1"/>
  <c r="J564" i="1"/>
  <c r="J567" i="1"/>
  <c r="J568" i="1"/>
  <c r="J569" i="1"/>
  <c r="J572" i="1"/>
  <c r="J571" i="1" s="1"/>
  <c r="J570" i="1" s="1"/>
  <c r="J577" i="1"/>
  <c r="J581" i="1"/>
  <c r="J580" i="1" s="1"/>
  <c r="J586" i="1"/>
  <c r="J587" i="1"/>
  <c r="J588" i="1"/>
  <c r="J589" i="1"/>
  <c r="J592" i="1"/>
  <c r="J591" i="1" s="1"/>
  <c r="J590" i="1" s="1"/>
  <c r="J595" i="1"/>
  <c r="J594" i="1" s="1"/>
  <c r="J598" i="1"/>
  <c r="J599" i="1"/>
  <c r="J602" i="1"/>
  <c r="J601" i="1" s="1"/>
  <c r="J600" i="1" s="1"/>
  <c r="J614" i="1"/>
  <c r="J613" i="1" s="1"/>
  <c r="J11" i="1"/>
  <c r="J40" i="1" l="1"/>
  <c r="J44" i="1" s="1"/>
  <c r="J484" i="1"/>
  <c r="J176" i="1"/>
  <c r="J574" i="1"/>
  <c r="J573" i="1" s="1"/>
  <c r="J112" i="1"/>
  <c r="J88" i="1"/>
  <c r="J349" i="1"/>
  <c r="J378" i="1"/>
  <c r="J544" i="1"/>
  <c r="J543" i="1" s="1"/>
  <c r="H616" i="1"/>
  <c r="J616" i="1" s="1"/>
  <c r="J617" i="1"/>
  <c r="F603" i="1"/>
  <c r="G603" i="1"/>
  <c r="J47" i="1"/>
  <c r="J50" i="1" s="1"/>
  <c r="J238" i="1"/>
  <c r="J237" i="1" s="1"/>
  <c r="J540" i="1"/>
  <c r="J539" i="1" s="1"/>
  <c r="J322" i="1"/>
  <c r="J266" i="1"/>
  <c r="J523" i="1"/>
  <c r="J522" i="1" s="1"/>
  <c r="J521" i="1" s="1"/>
  <c r="J429" i="1"/>
  <c r="J316" i="1"/>
  <c r="J234" i="1"/>
  <c r="J233" i="1" s="1"/>
  <c r="J566" i="1"/>
  <c r="J565" i="1" s="1"/>
  <c r="J417" i="1"/>
  <c r="J260" i="1"/>
  <c r="J259" i="1" s="1"/>
  <c r="J251" i="1"/>
  <c r="J250" i="1" s="1"/>
  <c r="J557" i="1"/>
  <c r="J449" i="1"/>
  <c r="J432" i="1"/>
  <c r="J420" i="1"/>
  <c r="J408" i="1"/>
  <c r="J334" i="1"/>
  <c r="J287" i="1"/>
  <c r="J194" i="1"/>
  <c r="J101" i="1"/>
  <c r="J60" i="1"/>
  <c r="J307" i="1"/>
  <c r="J295" i="1"/>
  <c r="J230" i="1"/>
  <c r="J77" i="1"/>
  <c r="H44" i="1"/>
  <c r="H51" i="1" s="1"/>
  <c r="J505" i="1"/>
  <c r="J298" i="1"/>
  <c r="J106" i="1"/>
  <c r="J80" i="1"/>
  <c r="J66" i="1"/>
  <c r="J562" i="1"/>
  <c r="J515" i="1"/>
  <c r="J514" i="1" s="1"/>
  <c r="J425" i="1"/>
  <c r="J343" i="1"/>
  <c r="J608" i="1"/>
  <c r="J603" i="1" s="1"/>
  <c r="J325" i="1"/>
  <c r="J269" i="1"/>
  <c r="J198" i="1"/>
  <c r="J169" i="1"/>
  <c r="J147" i="1"/>
  <c r="J146" i="1" s="1"/>
  <c r="G44" i="1"/>
  <c r="G51" i="1" s="1"/>
  <c r="J441" i="1"/>
  <c r="J278" i="1"/>
  <c r="J157" i="1"/>
  <c r="J152" i="1"/>
  <c r="J139" i="1"/>
  <c r="J138" i="1" s="1"/>
  <c r="J548" i="1"/>
  <c r="J531" i="1"/>
  <c r="I603" i="1"/>
  <c r="I44" i="1"/>
  <c r="I51" i="1" s="1"/>
  <c r="J117" i="1"/>
  <c r="I556" i="1"/>
  <c r="I547" i="1" s="1"/>
  <c r="I530" i="1"/>
  <c r="I522" i="1"/>
  <c r="I521" i="1" s="1"/>
  <c r="I504" i="1"/>
  <c r="I503" i="1" s="1"/>
  <c r="I440" i="1"/>
  <c r="I416" i="1"/>
  <c r="I407" i="1" s="1"/>
  <c r="I321" i="1"/>
  <c r="I294" i="1"/>
  <c r="I265" i="1"/>
  <c r="I259" i="1"/>
  <c r="I250" i="1"/>
  <c r="I237" i="1"/>
  <c r="H220" i="1"/>
  <c r="I76" i="1"/>
  <c r="I57" i="1" s="1"/>
  <c r="G166" i="1"/>
  <c r="G151" i="1" s="1"/>
  <c r="J206" i="1"/>
  <c r="H556" i="1"/>
  <c r="H547" i="1" s="1"/>
  <c r="H530" i="1"/>
  <c r="H522" i="1"/>
  <c r="H521" i="1" s="1"/>
  <c r="H504" i="1"/>
  <c r="H503" i="1" s="1"/>
  <c r="H440" i="1"/>
  <c r="H416" i="1"/>
  <c r="H407" i="1" s="1"/>
  <c r="H321" i="1"/>
  <c r="H294" i="1"/>
  <c r="H265" i="1"/>
  <c r="H259" i="1"/>
  <c r="H250" i="1"/>
  <c r="H237" i="1"/>
  <c r="G220" i="1"/>
  <c r="J226" i="1"/>
  <c r="G556" i="1"/>
  <c r="G547" i="1" s="1"/>
  <c r="G530" i="1"/>
  <c r="G522" i="1"/>
  <c r="G521" i="1" s="1"/>
  <c r="G504" i="1"/>
  <c r="G503" i="1" s="1"/>
  <c r="G440" i="1"/>
  <c r="G416" i="1"/>
  <c r="G407" i="1" s="1"/>
  <c r="G321" i="1"/>
  <c r="G294" i="1"/>
  <c r="G265" i="1"/>
  <c r="G259" i="1"/>
  <c r="G250" i="1"/>
  <c r="G237" i="1"/>
  <c r="H166" i="1"/>
  <c r="H151" i="1" s="1"/>
  <c r="G76" i="1"/>
  <c r="G57" i="1" s="1"/>
  <c r="I166" i="1"/>
  <c r="I151" i="1" s="1"/>
  <c r="H76" i="1"/>
  <c r="H57" i="1" s="1"/>
  <c r="I220" i="1"/>
  <c r="G593" i="1"/>
  <c r="I593" i="1"/>
  <c r="J498" i="1"/>
  <c r="J492" i="1" s="1"/>
  <c r="J596" i="1"/>
  <c r="J593" i="1" s="1"/>
  <c r="G473" i="1"/>
  <c r="G463" i="1" s="1"/>
  <c r="I480" i="1"/>
  <c r="I479" i="1" s="1"/>
  <c r="J489" i="1"/>
  <c r="J481" i="1"/>
  <c r="J464" i="1"/>
  <c r="I473" i="1"/>
  <c r="I463" i="1" s="1"/>
  <c r="G480" i="1"/>
  <c r="G479" i="1" s="1"/>
  <c r="J585" i="1"/>
  <c r="J582" i="1" s="1"/>
  <c r="J476" i="1"/>
  <c r="J473" i="1" s="1"/>
  <c r="H593" i="1"/>
  <c r="H579" i="1" s="1"/>
  <c r="H473" i="1"/>
  <c r="H463" i="1" s="1"/>
  <c r="H480" i="1"/>
  <c r="H479" i="1" s="1"/>
  <c r="I249" i="1" l="1"/>
  <c r="I248" i="1" s="1"/>
  <c r="J440" i="1"/>
  <c r="G579" i="1"/>
  <c r="J220" i="1"/>
  <c r="J530" i="1"/>
  <c r="J265" i="1"/>
  <c r="J416" i="1"/>
  <c r="J407" i="1" s="1"/>
  <c r="J294" i="1"/>
  <c r="J556" i="1"/>
  <c r="J547" i="1" s="1"/>
  <c r="J504" i="1"/>
  <c r="J503" i="1" s="1"/>
  <c r="J249" i="1"/>
  <c r="J76" i="1"/>
  <c r="J321" i="1"/>
  <c r="I579" i="1"/>
  <c r="H249" i="1"/>
  <c r="H248" i="1" s="1"/>
  <c r="G249" i="1"/>
  <c r="G248" i="1" s="1"/>
  <c r="I462" i="1"/>
  <c r="I55" i="1" s="1"/>
  <c r="G462" i="1"/>
  <c r="J480" i="1"/>
  <c r="J479" i="1" s="1"/>
  <c r="H462" i="1"/>
  <c r="G55" i="1" l="1"/>
  <c r="G53" i="1" s="1"/>
  <c r="H55" i="1"/>
  <c r="H53" i="1" s="1"/>
  <c r="J248" i="1"/>
  <c r="I53" i="1"/>
  <c r="F585" i="1"/>
  <c r="F582" i="1" s="1"/>
  <c r="F580" i="1"/>
  <c r="F612" i="1" l="1"/>
  <c r="J612" i="1"/>
  <c r="J579" i="1" s="1"/>
  <c r="F594" i="1"/>
  <c r="F601" i="1"/>
  <c r="J51" i="1"/>
  <c r="F60" i="1"/>
  <c r="F544" i="1"/>
  <c r="F408" i="1"/>
  <c r="F106" i="1"/>
  <c r="F498" i="1"/>
  <c r="F492" i="1" s="1"/>
  <c r="F66" i="1"/>
  <c r="F600" i="1" l="1"/>
  <c r="F593" i="1"/>
  <c r="F226" i="1"/>
  <c r="F316" i="1" l="1"/>
  <c r="F307" i="1"/>
  <c r="F298" i="1"/>
  <c r="F295" i="1"/>
  <c r="F319" i="1"/>
  <c r="F420" i="1" l="1"/>
  <c r="F334" i="1" l="1"/>
  <c r="F325" i="1"/>
  <c r="F77" i="1"/>
  <c r="F347" i="1" l="1"/>
  <c r="F343" i="1"/>
  <c r="F322" i="1"/>
  <c r="F255" i="1"/>
  <c r="F321" i="1" l="1"/>
  <c r="F464" i="1" l="1"/>
  <c r="J166" i="1"/>
  <c r="J151" i="1" s="1"/>
  <c r="F294" i="1" l="1"/>
  <c r="F234" i="1"/>
  <c r="F241" i="1" l="1"/>
  <c r="F263" i="1" l="1"/>
  <c r="F251" i="1"/>
  <c r="F257" i="1"/>
  <c r="F260" i="1"/>
  <c r="F250" i="1" l="1"/>
  <c r="F259" i="1"/>
  <c r="F249" i="1" l="1"/>
  <c r="F566" i="1"/>
  <c r="F80" i="1"/>
  <c r="F101" i="1"/>
  <c r="F139" i="1"/>
  <c r="F152" i="1"/>
  <c r="F157" i="1"/>
  <c r="F167" i="1"/>
  <c r="F169" i="1"/>
  <c r="F194" i="1"/>
  <c r="F198" i="1"/>
  <c r="F206" i="1"/>
  <c r="F221" i="1"/>
  <c r="F230" i="1"/>
  <c r="F243" i="1"/>
  <c r="F246" i="1"/>
  <c r="F266" i="1"/>
  <c r="F269" i="1"/>
  <c r="F278" i="1"/>
  <c r="F287" i="1"/>
  <c r="F292" i="1"/>
  <c r="F571" i="1"/>
  <c r="F562" i="1"/>
  <c r="F557" i="1"/>
  <c r="F548" i="1"/>
  <c r="F540" i="1"/>
  <c r="F531" i="1"/>
  <c r="F528" i="1"/>
  <c r="F526" i="1"/>
  <c r="F523" i="1"/>
  <c r="F515" i="1"/>
  <c r="F505" i="1"/>
  <c r="F489" i="1"/>
  <c r="F481" i="1"/>
  <c r="F476" i="1"/>
  <c r="F474" i="1"/>
  <c r="F449" i="1"/>
  <c r="F441" i="1"/>
  <c r="F432" i="1"/>
  <c r="F429" i="1"/>
  <c r="F425" i="1"/>
  <c r="F417" i="1"/>
  <c r="F238" i="1"/>
  <c r="F233" i="1"/>
  <c r="F147" i="1"/>
  <c r="F117" i="1"/>
  <c r="F58" i="1"/>
  <c r="J58" i="1" s="1"/>
  <c r="J57" i="1" s="1"/>
  <c r="F591" i="1"/>
  <c r="F590" i="1" l="1"/>
  <c r="F579" i="1" s="1"/>
  <c r="F146" i="1"/>
  <c r="F514" i="1"/>
  <c r="F570" i="1"/>
  <c r="F565" i="1"/>
  <c r="F539" i="1"/>
  <c r="F573" i="1"/>
  <c r="F245" i="1"/>
  <c r="F138" i="1"/>
  <c r="F237" i="1"/>
  <c r="F473" i="1"/>
  <c r="F265" i="1"/>
  <c r="F416" i="1"/>
  <c r="F76" i="1"/>
  <c r="F220" i="1"/>
  <c r="F440" i="1"/>
  <c r="F522" i="1"/>
  <c r="F556" i="1"/>
  <c r="F166" i="1"/>
  <c r="F480" i="1"/>
  <c r="F44" i="1"/>
  <c r="F504" i="1" l="1"/>
  <c r="F503" i="1" s="1"/>
  <c r="F479" i="1"/>
  <c r="F530" i="1"/>
  <c r="F521" i="1"/>
  <c r="F407" i="1"/>
  <c r="F151" i="1"/>
  <c r="F463" i="1"/>
  <c r="J463" i="1"/>
  <c r="J462" i="1" s="1"/>
  <c r="F547" i="1"/>
  <c r="F57" i="1"/>
  <c r="F543" i="1"/>
  <c r="J55" i="1" l="1"/>
  <c r="J53" i="1" s="1"/>
  <c r="F248" i="1"/>
  <c r="F462" i="1"/>
  <c r="F51" i="1"/>
  <c r="F55" i="1" l="1"/>
  <c r="F53" i="1" s="1"/>
</calcChain>
</file>

<file path=xl/sharedStrings.xml><?xml version="1.0" encoding="utf-8"?>
<sst xmlns="http://schemas.openxmlformats.org/spreadsheetml/2006/main" count="827" uniqueCount="357">
  <si>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</si>
  <si>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</si>
  <si>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</si>
  <si>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</si>
  <si>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</si>
  <si>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</si>
  <si>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</si>
  <si>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</si>
  <si>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</si>
  <si>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>Podielová daň za psa</t>
  </si>
  <si>
    <t>Príjmy z prenajatých pozemkov</t>
  </si>
  <si>
    <t>Pokuty, penále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</si>
  <si>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</si>
  <si>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</si>
  <si>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</si>
  <si>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</si>
  <si>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</si>
  <si>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</si>
  <si>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</si>
  <si>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</si>
  <si>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</si>
  <si>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</si>
  <si>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11H</t>
  </si>
  <si>
    <t>REGOB</t>
  </si>
  <si>
    <t>72c</t>
  </si>
  <si>
    <t>Príjmy bežné celkom:</t>
  </si>
  <si>
    <t>Príjmy celkom:</t>
  </si>
  <si>
    <t>Prostriedky z predchádzajúcich rokov celkom</t>
  </si>
  <si>
    <t>Finančné operácie príjmové:</t>
  </si>
  <si>
    <t>Výdavky - bežné celkom:</t>
  </si>
  <si>
    <t>01.1.1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</si>
  <si>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</si>
  <si>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</si>
  <si>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</si>
  <si>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</si>
  <si>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</si>
  <si>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</si>
  <si>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</si>
  <si>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</si>
  <si>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</si>
  <si>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</si>
  <si>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</si>
  <si>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</si>
  <si>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</si>
  <si>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</si>
  <si>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</si>
  <si>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</si>
  <si>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</si>
  <si>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</si>
  <si>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</si>
  <si>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</si>
  <si>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</si>
  <si>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</si>
  <si>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</si>
  <si>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Komunikačná infraštruktúra</t>
  </si>
  <si>
    <t>Telekomunikačné služby</t>
  </si>
  <si>
    <t>Materiál</t>
  </si>
  <si>
    <t>Výpočtová technika</t>
  </si>
  <si>
    <t>Telekomunikačná technika</t>
  </si>
  <si>
    <t>Všeobecný materiál - kancel. a čistiace prostriedky</t>
  </si>
  <si>
    <t>tonery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</si>
  <si>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</si>
  <si>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</si>
  <si>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</si>
  <si>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</si>
  <si>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</si>
  <si>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</si>
  <si>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</si>
  <si>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</si>
  <si>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</si>
  <si>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</si>
  <si>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</si>
  <si>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</si>
  <si>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</si>
  <si>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</si>
  <si>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</si>
  <si>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</si>
  <si>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</si>
  <si>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</si>
  <si>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</si>
  <si>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</si>
  <si>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Propagácia, inzercia, reklama, participatívny rozp.</t>
  </si>
  <si>
    <t>Všeobecné služby výstupy z tlačiarne, vizitky, citylighty a pod.</t>
  </si>
  <si>
    <t>Náhrady</t>
  </si>
  <si>
    <t>Náhrada mzdy a platu</t>
  </si>
  <si>
    <t>Poplatky a odvody</t>
  </si>
  <si>
    <t>Prídel do sociálneho fondu</t>
  </si>
  <si>
    <t>Refundácie</t>
  </si>
  <si>
    <t>Odmeny a príspevky - poslanci</t>
  </si>
  <si>
    <t>Odmeny zamestnancov mimo pracovného pomeru</t>
  </si>
  <si>
    <t>poplatky za komunálny odpad, služby RTVS, daň z úrokov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</si>
  <si>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</si>
  <si>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</si>
  <si>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</si>
  <si>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</si>
  <si>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</si>
  <si>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</si>
  <si>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</si>
  <si>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</si>
  <si>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</si>
  <si>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</si>
  <si>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</si>
  <si>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</si>
  <si>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</si>
  <si>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</si>
  <si>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</si>
  <si>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</si>
  <si>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</si>
  <si>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</si>
  <si>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</si>
  <si>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</si>
  <si>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</si>
  <si>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</si>
  <si>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</si>
  <si>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</si>
  <si>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</si>
  <si>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</si>
  <si>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</si>
  <si>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</si>
  <si>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</si>
  <si>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</si>
  <si>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</si>
  <si>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</si>
  <si>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</si>
  <si>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</si>
  <si>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</si>
  <si>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</si>
  <si>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</si>
  <si>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</si>
  <si>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</si>
  <si>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</si>
  <si>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</si>
  <si>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</si>
  <si>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</si>
  <si>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</si>
  <si>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 xml:space="preserve">Rozvoj obcí </t>
  </si>
  <si>
    <t>72h, 41</t>
  </si>
  <si>
    <t>nákup OOPP pre AP</t>
  </si>
  <si>
    <t>nákup PHM do kosačiek</t>
  </si>
  <si>
    <t xml:space="preserve">Prídel do sociálneho fondu 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</si>
  <si>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</si>
  <si>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</si>
  <si>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</si>
  <si>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</si>
  <si>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</si>
  <si>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špeciálnych strojov ...</t>
  </si>
  <si>
    <t>zelená infraštruktúra, oprava hracích prvkov na DI, označenie košov, výmena informačných a navigač. tabúľ, opravy poškodených košov, vianočnej výzdoby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</si>
  <si>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</si>
  <si>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</si>
  <si>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</si>
  <si>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</si>
  <si>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Dohody - výber trhových poplatkov a pod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</si>
  <si>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</si>
  <si>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</si>
  <si>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</si>
  <si>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</si>
  <si>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</si>
  <si>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</si>
  <si>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</si>
  <si>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</si>
  <si>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</si>
  <si>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</si>
  <si>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</si>
  <si>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</si>
  <si>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</si>
  <si>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</si>
  <si>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</si>
  <si>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</si>
  <si>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</si>
  <si>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</si>
  <si>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</si>
  <si>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</si>
  <si>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</si>
  <si>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</si>
  <si>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</si>
  <si>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</si>
  <si>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</si>
  <si>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</si>
  <si>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</si>
  <si>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</si>
  <si>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</si>
  <si>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</si>
  <si>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</si>
  <si>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</si>
  <si>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</si>
  <si>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</si>
  <si>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</si>
  <si>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</si>
  <si>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</si>
  <si>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</si>
  <si>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</si>
  <si>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</si>
  <si>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</si>
  <si>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</si>
  <si>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</si>
  <si>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</si>
  <si>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</si>
  <si>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</si>
  <si>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</si>
  <si>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</si>
  <si>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</si>
  <si>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Iné všeobecné služby</t>
  </si>
  <si>
    <t>Realizácia stavieb a ich technického zhodnotenia</t>
  </si>
  <si>
    <t>04.4.3</t>
  </si>
  <si>
    <t>Výstavba</t>
  </si>
  <si>
    <t>Prípravná a projektová dokumentácia</t>
  </si>
  <si>
    <t>Prevod prostriedkov z peňažných fondov</t>
  </si>
  <si>
    <t>kategória</t>
  </si>
  <si>
    <t>Príjmy z prenájmu Piaggio</t>
  </si>
  <si>
    <t>72a</t>
  </si>
  <si>
    <t>Príjmy kapitálové celkom</t>
  </si>
  <si>
    <t xml:space="preserve">Pokuty a penále </t>
  </si>
  <si>
    <t>Zdravotníckym zariadeniam (poplatky)</t>
  </si>
  <si>
    <t>služby ostatné</t>
  </si>
  <si>
    <t>Náradie</t>
  </si>
  <si>
    <t>Čistiace a dezinfekčné prostriedky</t>
  </si>
  <si>
    <t>OOPP pre AP</t>
  </si>
  <si>
    <t>Poistenie pre AP</t>
  </si>
  <si>
    <t>údržba venčovísk</t>
  </si>
  <si>
    <t>personálny audit</t>
  </si>
  <si>
    <t>Projekty EÚ - spoluúčasť - Zelená strecha</t>
  </si>
  <si>
    <t xml:space="preserve">Všeobecný materiál - COVID-19 </t>
  </si>
  <si>
    <t>Výdavky súvisiace so zamestnávaním UoZ § 54 od 1.8.2021-30.4.2022 - nový projekt 268</t>
  </si>
  <si>
    <t>Štúdie - ideové</t>
  </si>
  <si>
    <t>Výdavky súvisiace so zamestnávaním UoZ § 54 od 1.8.2021-30.4.2022 - nový projekt 353</t>
  </si>
  <si>
    <t>Zahraničné</t>
  </si>
  <si>
    <t>Promenádny chodník KVP - mobiliár, stromy</t>
  </si>
  <si>
    <t>Správne poplatky</t>
  </si>
  <si>
    <t>Venčoviská</t>
  </si>
  <si>
    <t>budov, objektov a ich častí , údržba zelenej strechy</t>
  </si>
  <si>
    <t>doplnenie klimatizácie</t>
  </si>
  <si>
    <t>Nákup dopravných prostriedkov všetkých druhov</t>
  </si>
  <si>
    <t>Iné dopravné prostriedky - komunálne vozidlo</t>
  </si>
  <si>
    <t xml:space="preserve">Finančné operácie výdavkové celkom: </t>
  </si>
  <si>
    <t xml:space="preserve">Výdavky súvisiace so zamestnávaním UoZ §§ 10,12,52 a ostatné §§ od 1.1.2022-31.12.2022 - nové zmluvy </t>
  </si>
  <si>
    <t xml:space="preserve">Výdavky súvisiace so zamestnávaním UoZ § 54 a ostatné §§ od 1.1.2022-31.12.2022 - nový projekt </t>
  </si>
  <si>
    <t xml:space="preserve">Energie </t>
  </si>
  <si>
    <t>Služby v oblasti informačno-komunikačných technológií web 2400 - poplatky</t>
  </si>
  <si>
    <t>Opláštenie budovy (zníženie energet. Náročnosti budovy)</t>
  </si>
  <si>
    <t>Parkovisko Janigova</t>
  </si>
  <si>
    <t>budov, objektov a ich častí - optické vlákna pre kamer. systém</t>
  </si>
  <si>
    <t>Príjmy celkom vrátane príjmových finančných operácií</t>
  </si>
  <si>
    <t>Výdavky celkom vrátane výdavkových finančných operácií:</t>
  </si>
  <si>
    <t>41, 72h</t>
  </si>
  <si>
    <t>41, 111, 72c, 72h</t>
  </si>
  <si>
    <t>Z rozpočtu mesta na projekty</t>
  </si>
  <si>
    <t>Z rozpočtu mesta na stravovanie dôchodcov</t>
  </si>
  <si>
    <t>Výstavba venčovísk</t>
  </si>
  <si>
    <t>46, 11H</t>
  </si>
  <si>
    <t>Výstavba parkovísk</t>
  </si>
  <si>
    <t>multifunkčné ihrisko</t>
  </si>
  <si>
    <t>600</t>
  </si>
  <si>
    <t>Nákup hasiacich prístrojov s príslušenstvom, čističky vzduchu a pod.</t>
  </si>
  <si>
    <t>Interiérové vybavenie (kancelársky nábytok)</t>
  </si>
  <si>
    <t>Servis, údržba, opravy</t>
  </si>
  <si>
    <t>Špeciálne služby pzs , revízie HP, ochrana objektov ...</t>
  </si>
  <si>
    <t>nákup kalových košov, poklopov</t>
  </si>
  <si>
    <t xml:space="preserve">projekty </t>
  </si>
  <si>
    <t>Všeobecný materiál - nákup a rozprestrenie zeminy, nákup a výsadba letničiek, stromov, drevín a kvetov, nákup dosiek, nákup vianočnej výzdoby</t>
  </si>
  <si>
    <t>46, 72c</t>
  </si>
  <si>
    <t>Výnos dane z príjmov 23 253 obyv.x59,50 €</t>
  </si>
  <si>
    <t xml:space="preserve">Stravovanie </t>
  </si>
  <si>
    <t>Interreg II.</t>
  </si>
  <si>
    <t>Interreg I.</t>
  </si>
  <si>
    <t>Komunitná kaviareň</t>
  </si>
  <si>
    <t>Komunitná kaviareň - vnútorné vybavenie</t>
  </si>
  <si>
    <t>Schválený rozpočet na rok 2022</t>
  </si>
  <si>
    <t>úprava</t>
  </si>
  <si>
    <t>+</t>
  </si>
  <si>
    <t>-</t>
  </si>
  <si>
    <t xml:space="preserve">doterajšie úpravy rozpočtu </t>
  </si>
  <si>
    <t>Prepojovací chodník Húskova - Zombova</t>
  </si>
  <si>
    <t>Mobiliár</t>
  </si>
  <si>
    <t>DI Dénešova</t>
  </si>
  <si>
    <t>DI Starozagorská</t>
  </si>
  <si>
    <t>Tieniace plachty na DI</t>
  </si>
  <si>
    <t>v eurách</t>
  </si>
  <si>
    <t>Podujatia mládežníckeho parlamentu</t>
  </si>
  <si>
    <t>131L</t>
  </si>
  <si>
    <t>Prostr. z predchádz. rokov - Sčítanie obyvateľov</t>
  </si>
  <si>
    <t>Prostr. z predchádz. rokov - Grant COOP Jednota</t>
  </si>
  <si>
    <t>131L, 72a</t>
  </si>
  <si>
    <t>Iné príjmové finančné operácie - prijaté zábezpeky</t>
  </si>
  <si>
    <t>vratky nevyčerpaných prostriedkov - Sčítanie obyv.</t>
  </si>
  <si>
    <t>Výkonné a zákonodárne ográny</t>
  </si>
  <si>
    <t>Iné výdavkové finančné operácie</t>
  </si>
  <si>
    <t>Vrátené finančné zábezpeky</t>
  </si>
  <si>
    <t>41, 72c, 72h, 11H, 72a</t>
  </si>
  <si>
    <t>41, 72c,  72a</t>
  </si>
  <si>
    <t>41, 72c, 72a</t>
  </si>
  <si>
    <t>41, 131L</t>
  </si>
  <si>
    <t>41,111,    72c, 72h, 131L</t>
  </si>
  <si>
    <t>46, 131L, 72a, 71</t>
  </si>
  <si>
    <r>
      <t>Mgr. Ladislav L</t>
    </r>
    <r>
      <rPr>
        <sz val="11"/>
        <color theme="1"/>
        <rFont val="Calibri"/>
        <family val="2"/>
        <charset val="238"/>
      </rPr>
      <t xml:space="preserve">örinc </t>
    </r>
  </si>
  <si>
    <t>starosta</t>
  </si>
  <si>
    <t>Výdavky súvisiace so zamestnávaním UoZ § 54 od 1.3.2022-31.8.2022 - nový projekt 108</t>
  </si>
  <si>
    <t>Výdavky súvisiace so zamestnávaním UoZ § 54 od 1.1.2022-30.6.2022 - nový projekt 786</t>
  </si>
  <si>
    <t>Úhrada nákladov COVID-19</t>
  </si>
  <si>
    <t>Licencie</t>
  </si>
  <si>
    <t>upravený rozpočet po OE č. 1 a II. zmene rozpočtu</t>
  </si>
  <si>
    <t>špec. služby - revízie bleskozvodov, elektrických zariadení, spracovanie žiadostí o NFP, energetický audit</t>
  </si>
  <si>
    <t>Všeobecný materiál Komunitná kaviareň</t>
  </si>
  <si>
    <t>Interiérové vybavenie Komunitná kaviareň</t>
  </si>
  <si>
    <t>Nákup prevádzkových zariadení Komunitná kaviareň</t>
  </si>
  <si>
    <t>Prevádzkové stroje, prístroje Komunitná kaviareň</t>
  </si>
  <si>
    <t>Tonery</t>
  </si>
  <si>
    <t>46, 72c, 41</t>
  </si>
  <si>
    <t>Administratívne poplatky, výherné hracie automaty</t>
  </si>
  <si>
    <t>41, 72c, 131L, 111</t>
  </si>
  <si>
    <t>41, 72c, 111</t>
  </si>
  <si>
    <t>41, 11H</t>
  </si>
  <si>
    <t>71</t>
  </si>
  <si>
    <t>Basketbalové ihrisko Cottbuská - KVP</t>
  </si>
  <si>
    <t>11UA</t>
  </si>
  <si>
    <t>Príspevok na ubytovanie Lex Ukrajina</t>
  </si>
  <si>
    <t>občianskemu združeniu, nadácii a neinvestičnému fondu</t>
  </si>
  <si>
    <t>41, 11UA</t>
  </si>
  <si>
    <t>41, 72h, 11H, 11UA, 111, 72c</t>
  </si>
  <si>
    <t>Príjmy z prenajatých budov, priestorov ... poplatky trhové,               z prenájmu PS KVP</t>
  </si>
  <si>
    <t>Návrh na III. zmenu rozpočtu na rok 2022</t>
  </si>
  <si>
    <t>Za prebytočný hnuteľný majetok</t>
  </si>
  <si>
    <t>Z rozpočtu mesta - Drocárov park</t>
  </si>
  <si>
    <t>Právnickej osobe založenej štátom, obcou alebo VÚC</t>
  </si>
  <si>
    <t>Z rozpočtu VÚC - Letný festival na KVP</t>
  </si>
  <si>
    <t>Konkurzy a súťaže</t>
  </si>
  <si>
    <t>Spoluúčasť - konkurzy a súťaže</t>
  </si>
  <si>
    <t>Bezpečná cestná premávka - Spomaľovacie vankúše</t>
  </si>
  <si>
    <t>Defibrilátory - grant</t>
  </si>
  <si>
    <t xml:space="preserve">11H </t>
  </si>
  <si>
    <t>Komunikačná infraštruktúra Komunitná kaviareň</t>
  </si>
  <si>
    <t>Všeobecné služby Komunitná kaviareň</t>
  </si>
  <si>
    <t>špec. služby - Komunitná kaviareň</t>
  </si>
  <si>
    <t>softvéru - MS Office</t>
  </si>
  <si>
    <t>07.4.0</t>
  </si>
  <si>
    <t>Všeobecný materiál Covid-19</t>
  </si>
  <si>
    <t>Špeciálny materiál Covid-19</t>
  </si>
  <si>
    <t>ŠI - energie</t>
  </si>
  <si>
    <t>ŠI - materiál</t>
  </si>
  <si>
    <t>ŠI - palivá ako zdroj energie - centrála</t>
  </si>
  <si>
    <t>ŠI - všeobecné služby</t>
  </si>
  <si>
    <t>Náhodný predaj služieb - reklama v KVaPke, známky pre psov, príjem za elektrickú energiu, členské príspevky</t>
  </si>
  <si>
    <t>Palivá ako zdroj energie - centrála</t>
  </si>
  <si>
    <t>1AA1</t>
  </si>
  <si>
    <t>Wifi pre Teba II.</t>
  </si>
  <si>
    <t>Komunik. infraštruktúra - Wifi pre Teba II.</t>
  </si>
  <si>
    <t>41, 72a, 72c</t>
  </si>
  <si>
    <t>Mylné platby - úhrada</t>
  </si>
  <si>
    <t>11H, 1AA1</t>
  </si>
  <si>
    <t>41, 72h, 11H, 111, 72a, 72c, 131L, 11UA</t>
  </si>
  <si>
    <t>41, 11H, 72c</t>
  </si>
  <si>
    <t>111, 41</t>
  </si>
  <si>
    <t>41, 72c, 11H</t>
  </si>
  <si>
    <t>46, 72c, 11H, 41, 1AA1</t>
  </si>
  <si>
    <t>46, 1AA1</t>
  </si>
  <si>
    <t>Prevádzkové stroje, prístroje ... Defibrilátory - spoluúčasť</t>
  </si>
  <si>
    <t>Skate park, vnútroblok Klimkovičova - Čordákova, Linear park Wuppertálska, Parkovisko Húskova - rozšírenie, Parkovisko Zombova - rozšírenie, Fontána, Parkovisko Dénešova, Parkovacie domy, Výstavba chodníka medzi supermarketom Lidl a zastávkou MHD Starozagorská, Chodník Stierova - Wurmova, Chodník OC Grunt - MieÚ, Chodník Wuppertálska, Zníženie energetickej náročnosti budovy MÚ (vrátane fotovoltiky), Cyklochodník okrsok I., Prepojovací chodník Húskova - Zombova, Schody OC IV., Schodisko Dénešova - Tr. KVP</t>
  </si>
  <si>
    <t>Košice, 15.6.2022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</si>
</sst>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2B2B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7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right"/>
    </xf>
    <xf numFmtId="0" fontId="4" fillId="3" borderId="9" xfId="0" applyFont="1" applyFill="1" applyBorder="1"/>
    <xf numFmtId="0" fontId="4" fillId="3" borderId="10" xfId="0" applyFont="1" applyFill="1" applyBorder="1"/>
    <xf numFmtId="0" fontId="5" fillId="3" borderId="10" xfId="0" applyFont="1" applyFill="1" applyBorder="1"/>
    <xf numFmtId="0" fontId="4" fillId="4" borderId="9" xfId="0" applyFont="1" applyFill="1" applyBorder="1"/>
    <xf numFmtId="0" fontId="4" fillId="4" borderId="10" xfId="0" applyFont="1" applyFill="1" applyBorder="1"/>
    <xf numFmtId="0" fontId="4" fillId="5" borderId="9" xfId="0" applyFont="1" applyFill="1" applyBorder="1"/>
    <xf numFmtId="0" fontId="4" fillId="5" borderId="10" xfId="0" applyFont="1" applyFill="1" applyBorder="1"/>
    <xf numFmtId="0" fontId="4" fillId="5" borderId="10" xfId="0" applyFont="1" applyFill="1" applyBorder="1" applyAlignment="1">
      <alignment wrapText="1"/>
    </xf>
    <xf numFmtId="0" fontId="5" fillId="5" borderId="10" xfId="0" applyFont="1" applyFill="1" applyBorder="1"/>
    <xf numFmtId="0" fontId="5" fillId="5" borderId="10" xfId="0" applyFont="1" applyFill="1" applyBorder="1" applyAlignment="1">
      <alignment wrapText="1"/>
    </xf>
    <xf numFmtId="0" fontId="4" fillId="6" borderId="9" xfId="0" applyFont="1" applyFill="1" applyBorder="1"/>
    <xf numFmtId="0" fontId="4" fillId="6" borderId="10" xfId="0" applyFont="1" applyFill="1" applyBorder="1"/>
    <xf numFmtId="0" fontId="5" fillId="6" borderId="10" xfId="0" applyFont="1" applyFill="1" applyBorder="1"/>
    <xf numFmtId="0" fontId="4" fillId="7" borderId="10" xfId="0" applyFont="1" applyFill="1" applyBorder="1"/>
    <xf numFmtId="49" fontId="4" fillId="3" borderId="9" xfId="0" applyNumberFormat="1" applyFont="1" applyFill="1" applyBorder="1"/>
    <xf numFmtId="0" fontId="7" fillId="3" borderId="10" xfId="0" applyFont="1" applyFill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1" fillId="0" borderId="10" xfId="0" applyFont="1" applyBorder="1"/>
    <xf numFmtId="49" fontId="5" fillId="3" borderId="9" xfId="0" applyNumberFormat="1" applyFont="1" applyFill="1" applyBorder="1"/>
    <xf numFmtId="49" fontId="5" fillId="3" borderId="10" xfId="0" applyNumberFormat="1" applyFont="1" applyFill="1" applyBorder="1" applyAlignment="1">
      <alignment horizontal="right"/>
    </xf>
    <xf numFmtId="0" fontId="1" fillId="3" borderId="10" xfId="0" applyFont="1" applyFill="1" applyBorder="1"/>
    <xf numFmtId="0" fontId="8" fillId="0" borderId="10" xfId="0" applyFont="1" applyBorder="1"/>
    <xf numFmtId="0" fontId="9" fillId="0" borderId="10" xfId="0" applyFont="1" applyBorder="1"/>
    <xf numFmtId="0" fontId="8" fillId="3" borderId="10" xfId="0" applyFont="1" applyFill="1" applyBorder="1"/>
    <xf numFmtId="0" fontId="5" fillId="3" borderId="10" xfId="0" applyFont="1" applyFill="1" applyBorder="1" applyAlignment="1">
      <alignment wrapText="1"/>
    </xf>
    <xf numFmtId="49" fontId="3" fillId="3" borderId="9" xfId="0" applyNumberFormat="1" applyFont="1" applyFill="1" applyBorder="1"/>
    <xf numFmtId="0" fontId="4" fillId="3" borderId="10" xfId="0" applyFont="1" applyFill="1" applyBorder="1" applyAlignment="1">
      <alignment wrapText="1"/>
    </xf>
    <xf numFmtId="49" fontId="5" fillId="8" borderId="9" xfId="0" applyNumberFormat="1" applyFont="1" applyFill="1" applyBorder="1"/>
    <xf numFmtId="0" fontId="4" fillId="8" borderId="10" xfId="0" applyFont="1" applyFill="1" applyBorder="1"/>
    <xf numFmtId="0" fontId="8" fillId="8" borderId="10" xfId="0" applyFont="1" applyFill="1" applyBorder="1" applyAlignment="1">
      <alignment wrapText="1"/>
    </xf>
    <xf numFmtId="0" fontId="5" fillId="8" borderId="10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49" fontId="5" fillId="5" borderId="9" xfId="0" applyNumberFormat="1" applyFont="1" applyFill="1" applyBorder="1"/>
    <xf numFmtId="0" fontId="0" fillId="3" borderId="10" xfId="0" applyFill="1" applyBorder="1"/>
    <xf numFmtId="0" fontId="0" fillId="5" borderId="10" xfId="0" applyFill="1" applyBorder="1"/>
    <xf numFmtId="0" fontId="5" fillId="9" borderId="10" xfId="0" applyFont="1" applyFill="1" applyBorder="1"/>
    <xf numFmtId="0" fontId="4" fillId="9" borderId="10" xfId="0" applyFont="1" applyFill="1" applyBorder="1"/>
    <xf numFmtId="0" fontId="5" fillId="9" borderId="10" xfId="0" applyFont="1" applyFill="1" applyBorder="1" applyAlignment="1">
      <alignment wrapText="1"/>
    </xf>
    <xf numFmtId="0" fontId="4" fillId="5" borderId="0" xfId="0" applyFont="1" applyFill="1"/>
    <xf numFmtId="0" fontId="4" fillId="0" borderId="12" xfId="0" applyFont="1" applyBorder="1"/>
    <xf numFmtId="0" fontId="7" fillId="0" borderId="10" xfId="0" applyFont="1" applyBorder="1" applyAlignment="1">
      <alignment wrapText="1"/>
    </xf>
    <xf numFmtId="49" fontId="5" fillId="3" borderId="13" xfId="0" applyNumberFormat="1" applyFont="1" applyFill="1" applyBorder="1"/>
    <xf numFmtId="0" fontId="4" fillId="3" borderId="14" xfId="0" applyFont="1" applyFill="1" applyBorder="1"/>
    <xf numFmtId="0" fontId="5" fillId="3" borderId="14" xfId="0" applyFont="1" applyFill="1" applyBorder="1"/>
    <xf numFmtId="0" fontId="0" fillId="5" borderId="0" xfId="0" applyFill="1"/>
    <xf numFmtId="49" fontId="3" fillId="5" borderId="9" xfId="0" applyNumberFormat="1" applyFont="1" applyFill="1" applyBorder="1"/>
    <xf numFmtId="0" fontId="8" fillId="5" borderId="10" xfId="0" applyFont="1" applyFill="1" applyBorder="1" applyAlignment="1">
      <alignment wrapText="1"/>
    </xf>
    <xf numFmtId="0" fontId="0" fillId="6" borderId="9" xfId="0" applyFill="1" applyBorder="1"/>
    <xf numFmtId="0" fontId="5" fillId="6" borderId="10" xfId="0" applyFont="1" applyFill="1" applyBorder="1" applyAlignment="1">
      <alignment wrapText="1"/>
    </xf>
    <xf numFmtId="4" fontId="4" fillId="5" borderId="5" xfId="0" applyNumberFormat="1" applyFont="1" applyFill="1" applyBorder="1"/>
    <xf numFmtId="4" fontId="5" fillId="5" borderId="5" xfId="0" applyNumberFormat="1" applyFont="1" applyFill="1" applyBorder="1"/>
    <xf numFmtId="4" fontId="5" fillId="0" borderId="5" xfId="0" applyNumberFormat="1" applyFont="1" applyBorder="1"/>
    <xf numFmtId="0" fontId="8" fillId="3" borderId="10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5" fillId="0" borderId="11" xfId="0" applyFont="1" applyBorder="1"/>
    <xf numFmtId="0" fontId="4" fillId="0" borderId="12" xfId="0" applyFont="1" applyBorder="1" applyAlignment="1">
      <alignment wrapText="1"/>
    </xf>
    <xf numFmtId="0" fontId="5" fillId="3" borderId="12" xfId="0" applyFont="1" applyFill="1" applyBorder="1"/>
    <xf numFmtId="0" fontId="4" fillId="5" borderId="12" xfId="0" applyFont="1" applyFill="1" applyBorder="1"/>
    <xf numFmtId="0" fontId="5" fillId="4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6" borderId="12" xfId="0" applyFont="1" applyFill="1" applyBorder="1"/>
    <xf numFmtId="0" fontId="5" fillId="7" borderId="12" xfId="0" applyFont="1" applyFill="1" applyBorder="1"/>
    <xf numFmtId="0" fontId="5" fillId="0" borderId="12" xfId="0" applyFont="1" applyBorder="1"/>
    <xf numFmtId="0" fontId="5" fillId="0" borderId="12" xfId="0" applyFont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5" fillId="8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8" borderId="12" xfId="0" applyFont="1" applyFill="1" applyBorder="1"/>
    <xf numFmtId="0" fontId="6" fillId="0" borderId="12" xfId="0" applyFont="1" applyBorder="1"/>
    <xf numFmtId="0" fontId="5" fillId="3" borderId="15" xfId="0" applyFont="1" applyFill="1" applyBorder="1" applyAlignment="1">
      <alignment wrapText="1"/>
    </xf>
    <xf numFmtId="0" fontId="5" fillId="9" borderId="12" xfId="0" applyFont="1" applyFill="1" applyBorder="1"/>
    <xf numFmtId="0" fontId="4" fillId="7" borderId="10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49" fontId="4" fillId="2" borderId="3" xfId="0" applyNumberFormat="1" applyFont="1" applyFill="1" applyBorder="1"/>
    <xf numFmtId="4" fontId="4" fillId="0" borderId="10" xfId="0" applyNumberFormat="1" applyFont="1" applyFill="1" applyBorder="1"/>
    <xf numFmtId="4" fontId="0" fillId="0" borderId="10" xfId="0" applyNumberFormat="1" applyBorder="1"/>
    <xf numFmtId="0" fontId="4" fillId="0" borderId="10" xfId="0" applyFont="1" applyFill="1" applyBorder="1"/>
    <xf numFmtId="4" fontId="4" fillId="0" borderId="10" xfId="0" applyNumberFormat="1" applyFont="1" applyBorder="1"/>
    <xf numFmtId="4" fontId="5" fillId="5" borderId="10" xfId="0" applyNumberFormat="1" applyFont="1" applyFill="1" applyBorder="1"/>
    <xf numFmtId="0" fontId="0" fillId="0" borderId="18" xfId="0" applyBorder="1"/>
    <xf numFmtId="4" fontId="4" fillId="0" borderId="5" xfId="0" applyNumberFormat="1" applyFont="1" applyBorder="1"/>
    <xf numFmtId="4" fontId="4" fillId="2" borderId="5" xfId="0" applyNumberFormat="1" applyFont="1" applyFill="1" applyBorder="1"/>
    <xf numFmtId="4" fontId="4" fillId="10" borderId="5" xfId="0" applyNumberFormat="1" applyFont="1" applyFill="1" applyBorder="1"/>
    <xf numFmtId="4" fontId="4" fillId="11" borderId="5" xfId="0" applyNumberFormat="1" applyFont="1" applyFill="1" applyBorder="1"/>
    <xf numFmtId="4" fontId="4" fillId="12" borderId="5" xfId="0" applyNumberFormat="1" applyFont="1" applyFill="1" applyBorder="1"/>
    <xf numFmtId="4" fontId="5" fillId="3" borderId="5" xfId="0" applyNumberFormat="1" applyFont="1" applyFill="1" applyBorder="1"/>
    <xf numFmtId="4" fontId="6" fillId="4" borderId="5" xfId="0" applyNumberFormat="1" applyFont="1" applyFill="1" applyBorder="1"/>
    <xf numFmtId="0" fontId="0" fillId="0" borderId="5" xfId="0" applyBorder="1"/>
    <xf numFmtId="4" fontId="6" fillId="5" borderId="5" xfId="0" applyNumberFormat="1" applyFont="1" applyFill="1" applyBorder="1"/>
    <xf numFmtId="4" fontId="6" fillId="13" borderId="5" xfId="0" applyNumberFormat="1" applyFont="1" applyFill="1" applyBorder="1"/>
    <xf numFmtId="4" fontId="6" fillId="6" borderId="5" xfId="0" applyNumberFormat="1" applyFont="1" applyFill="1" applyBorder="1"/>
    <xf numFmtId="4" fontId="0" fillId="0" borderId="5" xfId="0" applyNumberFormat="1" applyBorder="1"/>
    <xf numFmtId="4" fontId="6" fillId="7" borderId="5" xfId="0" applyNumberFormat="1" applyFont="1" applyFill="1" applyBorder="1"/>
    <xf numFmtId="4" fontId="10" fillId="5" borderId="5" xfId="0" applyNumberFormat="1" applyFont="1" applyFill="1" applyBorder="1"/>
    <xf numFmtId="4" fontId="5" fillId="8" borderId="5" xfId="0" applyNumberFormat="1" applyFont="1" applyFill="1" applyBorder="1"/>
    <xf numFmtId="4" fontId="5" fillId="2" borderId="5" xfId="0" applyNumberFormat="1" applyFont="1" applyFill="1" applyBorder="1"/>
    <xf numFmtId="4" fontId="5" fillId="6" borderId="5" xfId="0" applyNumberFormat="1" applyFont="1" applyFill="1" applyBorder="1"/>
    <xf numFmtId="0" fontId="0" fillId="0" borderId="12" xfId="0" applyBorder="1"/>
    <xf numFmtId="4" fontId="4" fillId="0" borderId="12" xfId="0" applyNumberFormat="1" applyFont="1" applyFill="1" applyBorder="1"/>
    <xf numFmtId="4" fontId="0" fillId="0" borderId="0" xfId="0" applyNumberFormat="1"/>
    <xf numFmtId="0" fontId="0" fillId="0" borderId="0" xfId="0" applyAlignment="1">
      <alignment horizontal="right"/>
    </xf>
    <xf numFmtId="4" fontId="6" fillId="5" borderId="10" xfId="0" applyNumberFormat="1" applyFont="1" applyFill="1" applyBorder="1"/>
    <xf numFmtId="4" fontId="4" fillId="5" borderId="10" xfId="0" applyNumberFormat="1" applyFont="1" applyFill="1" applyBorder="1"/>
    <xf numFmtId="4" fontId="4" fillId="5" borderId="17" xfId="0" applyNumberFormat="1" applyFont="1" applyFill="1" applyBorder="1"/>
    <xf numFmtId="4" fontId="5" fillId="9" borderId="10" xfId="0" applyNumberFormat="1" applyFont="1" applyFill="1" applyBorder="1"/>
    <xf numFmtId="4" fontId="5" fillId="0" borderId="10" xfId="0" applyNumberFormat="1" applyFont="1" applyBorder="1"/>
    <xf numFmtId="0" fontId="4" fillId="6" borderId="10" xfId="0" applyFont="1" applyFill="1" applyBorder="1" applyAlignment="1">
      <alignment horizontal="left" wrapText="1"/>
    </xf>
    <xf numFmtId="0" fontId="0" fillId="0" borderId="12" xfId="0" applyFont="1" applyBorder="1"/>
    <xf numFmtId="4" fontId="4" fillId="0" borderId="12" xfId="0" applyNumberFormat="1" applyFont="1" applyBorder="1"/>
    <xf numFmtId="4" fontId="4" fillId="0" borderId="18" xfId="0" applyNumberFormat="1" applyFont="1" applyBorder="1"/>
    <xf numFmtId="4" fontId="5" fillId="9" borderId="18" xfId="0" applyNumberFormat="1" applyFont="1" applyFill="1" applyBorder="1"/>
    <xf numFmtId="4" fontId="5" fillId="5" borderId="18" xfId="0" applyNumberFormat="1" applyFont="1" applyFill="1" applyBorder="1"/>
    <xf numFmtId="4" fontId="4" fillId="5" borderId="18" xfId="0" applyNumberFormat="1" applyFont="1" applyFill="1" applyBorder="1"/>
    <xf numFmtId="4" fontId="5" fillId="0" borderId="18" xfId="0" applyNumberFormat="1" applyFont="1" applyBorder="1"/>
    <xf numFmtId="4" fontId="0" fillId="0" borderId="18" xfId="0" applyNumberFormat="1" applyBorder="1"/>
    <xf numFmtId="4" fontId="4" fillId="13" borderId="5" xfId="0" applyNumberFormat="1" applyFont="1" applyFill="1" applyBorder="1"/>
    <xf numFmtId="4" fontId="5" fillId="9" borderId="5" xfId="0" applyNumberFormat="1" applyFont="1" applyFill="1" applyBorder="1"/>
    <xf numFmtId="4" fontId="5" fillId="9" borderId="12" xfId="0" applyNumberFormat="1" applyFont="1" applyFill="1" applyBorder="1"/>
    <xf numFmtId="4" fontId="5" fillId="5" borderId="12" xfId="0" applyNumberFormat="1" applyFont="1" applyFill="1" applyBorder="1"/>
    <xf numFmtId="4" fontId="5" fillId="0" borderId="12" xfId="0" applyNumberFormat="1" applyFont="1" applyBorder="1"/>
    <xf numFmtId="4" fontId="4" fillId="5" borderId="12" xfId="0" applyNumberFormat="1" applyFont="1" applyFill="1" applyBorder="1"/>
    <xf numFmtId="4" fontId="5" fillId="3" borderId="10" xfId="0" applyNumberFormat="1" applyFont="1" applyFill="1" applyBorder="1"/>
    <xf numFmtId="4" fontId="5" fillId="3" borderId="18" xfId="0" applyNumberFormat="1" applyFont="1" applyFill="1" applyBorder="1"/>
    <xf numFmtId="4" fontId="5" fillId="3" borderId="12" xfId="0" applyNumberFormat="1" applyFont="1" applyFill="1" applyBorder="1"/>
    <xf numFmtId="4" fontId="5" fillId="8" borderId="10" xfId="0" applyNumberFormat="1" applyFont="1" applyFill="1" applyBorder="1"/>
    <xf numFmtId="4" fontId="5" fillId="6" borderId="10" xfId="0" applyNumberFormat="1" applyFont="1" applyFill="1" applyBorder="1"/>
    <xf numFmtId="4" fontId="6" fillId="4" borderId="10" xfId="0" applyNumberFormat="1" applyFont="1" applyFill="1" applyBorder="1"/>
    <xf numFmtId="4" fontId="6" fillId="13" borderId="10" xfId="0" applyNumberFormat="1" applyFont="1" applyFill="1" applyBorder="1"/>
    <xf numFmtId="4" fontId="6" fillId="6" borderId="10" xfId="0" applyNumberFormat="1" applyFont="1" applyFill="1" applyBorder="1"/>
    <xf numFmtId="0" fontId="0" fillId="0" borderId="14" xfId="0" applyBorder="1"/>
    <xf numFmtId="49" fontId="4" fillId="2" borderId="6" xfId="0" applyNumberFormat="1" applyFont="1" applyFill="1" applyBorder="1" applyAlignment="1">
      <alignment wrapText="1"/>
    </xf>
    <xf numFmtId="0" fontId="5" fillId="4" borderId="10" xfId="0" applyFont="1" applyFill="1" applyBorder="1" applyAlignment="1">
      <alignment wrapText="1"/>
    </xf>
    <xf numFmtId="4" fontId="5" fillId="4" borderId="10" xfId="0" applyNumberFormat="1" applyFont="1" applyFill="1" applyBorder="1"/>
    <xf numFmtId="49" fontId="5" fillId="9" borderId="10" xfId="0" applyNumberFormat="1" applyFont="1" applyFill="1" applyBorder="1"/>
    <xf numFmtId="4" fontId="5" fillId="9" borderId="10" xfId="0" applyNumberFormat="1" applyFont="1" applyFill="1" applyBorder="1" applyAlignment="1">
      <alignment horizontal="right"/>
    </xf>
    <xf numFmtId="0" fontId="4" fillId="2" borderId="16" xfId="0" applyFont="1" applyFill="1" applyBorder="1"/>
    <xf numFmtId="0" fontId="4" fillId="2" borderId="21" xfId="0" applyFont="1" applyFill="1" applyBorder="1"/>
    <xf numFmtId="0" fontId="4" fillId="2" borderId="22" xfId="0" applyFont="1" applyFill="1" applyBorder="1"/>
    <xf numFmtId="49" fontId="5" fillId="9" borderId="12" xfId="0" applyNumberFormat="1" applyFont="1" applyFill="1" applyBorder="1"/>
    <xf numFmtId="0" fontId="0" fillId="0" borderId="20" xfId="0" applyBorder="1"/>
    <xf numFmtId="4" fontId="6" fillId="4" borderId="18" xfId="0" applyNumberFormat="1" applyFont="1" applyFill="1" applyBorder="1"/>
    <xf numFmtId="4" fontId="6" fillId="5" borderId="18" xfId="0" applyNumberFormat="1" applyFont="1" applyFill="1" applyBorder="1"/>
    <xf numFmtId="4" fontId="6" fillId="13" borderId="18" xfId="0" applyNumberFormat="1" applyFont="1" applyFill="1" applyBorder="1"/>
    <xf numFmtId="4" fontId="6" fillId="6" borderId="18" xfId="0" applyNumberFormat="1" applyFont="1" applyFill="1" applyBorder="1"/>
    <xf numFmtId="4" fontId="10" fillId="5" borderId="18" xfId="0" applyNumberFormat="1" applyFont="1" applyFill="1" applyBorder="1"/>
    <xf numFmtId="4" fontId="5" fillId="8" borderId="18" xfId="0" applyNumberFormat="1" applyFont="1" applyFill="1" applyBorder="1"/>
    <xf numFmtId="4" fontId="5" fillId="6" borderId="18" xfId="0" applyNumberFormat="1" applyFont="1" applyFill="1" applyBorder="1"/>
    <xf numFmtId="4" fontId="5" fillId="4" borderId="18" xfId="0" applyNumberFormat="1" applyFont="1" applyFill="1" applyBorder="1"/>
    <xf numFmtId="4" fontId="5" fillId="9" borderId="18" xfId="0" applyNumberFormat="1" applyFont="1" applyFill="1" applyBorder="1" applyAlignment="1">
      <alignment horizontal="right"/>
    </xf>
    <xf numFmtId="0" fontId="0" fillId="0" borderId="19" xfId="0" applyBorder="1"/>
    <xf numFmtId="4" fontId="5" fillId="4" borderId="5" xfId="0" applyNumberFormat="1" applyFont="1" applyFill="1" applyBorder="1"/>
    <xf numFmtId="4" fontId="5" fillId="9" borderId="5" xfId="0" applyNumberFormat="1" applyFont="1" applyFill="1" applyBorder="1" applyAlignment="1">
      <alignment horizontal="right"/>
    </xf>
    <xf numFmtId="0" fontId="4" fillId="2" borderId="26" xfId="0" applyFont="1" applyFill="1" applyBorder="1"/>
    <xf numFmtId="49" fontId="4" fillId="2" borderId="27" xfId="0" applyNumberFormat="1" applyFont="1" applyFill="1" applyBorder="1"/>
    <xf numFmtId="49" fontId="4" fillId="2" borderId="22" xfId="0" applyNumberFormat="1" applyFont="1" applyFill="1" applyBorder="1" applyAlignment="1">
      <alignment wrapText="1"/>
    </xf>
    <xf numFmtId="0" fontId="0" fillId="0" borderId="15" xfId="0" applyBorder="1"/>
    <xf numFmtId="4" fontId="6" fillId="4" borderId="12" xfId="0" applyNumberFormat="1" applyFont="1" applyFill="1" applyBorder="1"/>
    <xf numFmtId="4" fontId="6" fillId="5" borderId="12" xfId="0" applyNumberFormat="1" applyFont="1" applyFill="1" applyBorder="1"/>
    <xf numFmtId="4" fontId="6" fillId="13" borderId="12" xfId="0" applyNumberFormat="1" applyFont="1" applyFill="1" applyBorder="1"/>
    <xf numFmtId="4" fontId="6" fillId="6" borderId="12" xfId="0" applyNumberFormat="1" applyFont="1" applyFill="1" applyBorder="1"/>
    <xf numFmtId="4" fontId="10" fillId="5" borderId="12" xfId="0" applyNumberFormat="1" applyFont="1" applyFill="1" applyBorder="1"/>
    <xf numFmtId="4" fontId="5" fillId="8" borderId="12" xfId="0" applyNumberFormat="1" applyFont="1" applyFill="1" applyBorder="1"/>
    <xf numFmtId="4" fontId="5" fillId="6" borderId="12" xfId="0" applyNumberFormat="1" applyFont="1" applyFill="1" applyBorder="1"/>
    <xf numFmtId="4" fontId="5" fillId="4" borderId="12" xfId="0" applyNumberFormat="1" applyFont="1" applyFill="1" applyBorder="1"/>
    <xf numFmtId="4" fontId="5" fillId="9" borderId="12" xfId="0" applyNumberFormat="1" applyFont="1" applyFill="1" applyBorder="1" applyAlignment="1">
      <alignment horizontal="right"/>
    </xf>
    <xf numFmtId="0" fontId="4" fillId="7" borderId="9" xfId="0" applyFont="1" applyFill="1" applyBorder="1"/>
    <xf numFmtId="0" fontId="0" fillId="4" borderId="9" xfId="0" applyFill="1" applyBorder="1"/>
    <xf numFmtId="49" fontId="5" fillId="9" borderId="9" xfId="0" applyNumberFormat="1" applyFont="1" applyFill="1" applyBorder="1"/>
    <xf numFmtId="0" fontId="0" fillId="5" borderId="9" xfId="0" applyFill="1" applyBorder="1"/>
    <xf numFmtId="49" fontId="5" fillId="0" borderId="9" xfId="0" applyNumberFormat="1" applyFont="1" applyBorder="1"/>
    <xf numFmtId="49" fontId="5" fillId="5" borderId="28" xfId="0" applyNumberFormat="1" applyFont="1" applyFill="1" applyBorder="1"/>
    <xf numFmtId="0" fontId="4" fillId="5" borderId="29" xfId="0" applyFont="1" applyFill="1" applyBorder="1"/>
    <xf numFmtId="0" fontId="4" fillId="5" borderId="30" xfId="0" applyFont="1" applyFill="1" applyBorder="1"/>
    <xf numFmtId="4" fontId="4" fillId="5" borderId="31" xfId="0" applyNumberFormat="1" applyFont="1" applyFill="1" applyBorder="1"/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49" fontId="5" fillId="9" borderId="10" xfId="0" applyNumberFormat="1" applyFont="1" applyFill="1" applyBorder="1" applyAlignment="1">
      <alignment horizontal="right"/>
    </xf>
    <xf numFmtId="4" fontId="4" fillId="14" borderId="5" xfId="0" applyNumberFormat="1" applyFont="1" applyFill="1" applyBorder="1"/>
    <xf numFmtId="4" fontId="4" fillId="15" borderId="5" xfId="0" applyNumberFormat="1" applyFont="1" applyFill="1" applyBorder="1"/>
    <xf numFmtId="4" fontId="4" fillId="16" borderId="5" xfId="0" applyNumberFormat="1" applyFont="1" applyFill="1" applyBorder="1"/>
    <xf numFmtId="4" fontId="4" fillId="17" borderId="5" xfId="0" applyNumberFormat="1" applyFont="1" applyFill="1" applyBorder="1"/>
    <xf numFmtId="4" fontId="4" fillId="18" borderId="5" xfId="0" applyNumberFormat="1" applyFont="1" applyFill="1" applyBorder="1"/>
    <xf numFmtId="4" fontId="4" fillId="19" borderId="5" xfId="0" applyNumberFormat="1" applyFont="1" applyFill="1" applyBorder="1"/>
    <xf numFmtId="4" fontId="4" fillId="20" borderId="5" xfId="0" applyNumberFormat="1" applyFont="1" applyFill="1" applyBorder="1"/>
    <xf numFmtId="4" fontId="5" fillId="7" borderId="18" xfId="0" applyNumberFormat="1" applyFont="1" applyFill="1" applyBorder="1"/>
    <xf numFmtId="4" fontId="5" fillId="7" borderId="10" xfId="0" applyNumberFormat="1" applyFont="1" applyFill="1" applyBorder="1"/>
    <xf numFmtId="4" fontId="5" fillId="7" borderId="12" xfId="0" applyNumberFormat="1" applyFont="1" applyFill="1" applyBorder="1"/>
    <xf numFmtId="0" fontId="0" fillId="0" borderId="0" xfId="0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FFFF"/>
      <color rgb="FF99FF66"/>
      <color rgb="FFB2B2B2"/>
      <color rgb="FF99CCFF"/>
      <color rgb="FFFFFFCC"/>
      <color rgb="FFFFCCFF"/>
      <color rgb="FFFF99FF"/>
      <color rgb="FFFF66FF"/>
      <color rgb="FFCCCCFF"/>
      <color rgb="FF9A57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M626"/>
  <sheetViews>
    <sheetView tabSelected="1" topLeftCell="A603" zoomScaleNormal="100" workbookViewId="0">
      <selection sqref="A1:J626"/>
    </sheetView>
  </sheetViews>
  <sheetFormatPr defaultRowHeight="14.4" x14ac:dyDescent="0.3"/>
  <cols>
    <col min="1" max="1" width="11.33203125" bestFit="1" customWidth="1"/>
    <col min="3" max="3" width="11.6640625" bestFit="1" customWidth="1"/>
    <col min="4" max="4" width="9.5546875" customWidth="1"/>
    <col min="5" max="5" width="57.88671875" customWidth="1"/>
    <col min="6" max="6" width="15.6640625" customWidth="1"/>
    <col min="7" max="7" width="11.44140625" bestFit="1" customWidth="1"/>
    <col min="8" max="8" width="14.5546875" bestFit="1" customWidth="1"/>
    <col min="9" max="9" width="13.109375" bestFit="1" customWidth="1"/>
    <col min="10" max="10" width="19.44140625" customWidth="1"/>
    <col min="12" max="12" width="10" bestFit="1" customWidth="1"/>
    <col min="13" max="13" width="11.44140625" bestFit="1" customWidth="1"/>
  </cols>
  <sheetData>
    <row r="1" spans="1:10" ht="18" x14ac:dyDescent="0.35">
      <c r="A1" s="1" t="s">
        <v>0</v>
      </c>
      <c r="B1" s="2"/>
      <c r="C1" s="2"/>
      <c r="D1" s="2"/>
      <c r="E1" s="2"/>
    </row>
    <row r="2" spans="1:10" x14ac:dyDescent="0.3">
      <c r="F2" s="62"/>
    </row>
    <row r="4" spans="1:10" ht="17.399999999999999" x14ac:dyDescent="0.3">
      <c r="A4" s="216" t="s">
        <v>319</v>
      </c>
      <c r="B4" s="216"/>
      <c r="C4" s="216"/>
      <c r="D4" s="216"/>
      <c r="E4" s="216"/>
      <c r="F4" s="216"/>
      <c r="G4" s="216"/>
      <c r="H4" s="216"/>
      <c r="I4" s="216"/>
      <c r="J4" s="216"/>
    </row>
    <row r="6" spans="1:10" ht="16.2" thickBot="1" x14ac:dyDescent="0.35">
      <c r="A6" s="3"/>
      <c r="B6" s="3"/>
      <c r="C6" s="3"/>
      <c r="D6" s="3"/>
      <c r="E6" s="3"/>
      <c r="J6" s="119" t="s">
        <v>276</v>
      </c>
    </row>
    <row r="7" spans="1:10" ht="15.75" customHeight="1" x14ac:dyDescent="0.3">
      <c r="A7" s="4" t="s">
        <v>1</v>
      </c>
      <c r="B7" s="5" t="s">
        <v>207</v>
      </c>
      <c r="C7" s="5"/>
      <c r="D7" s="4" t="s">
        <v>2</v>
      </c>
      <c r="E7" s="154"/>
      <c r="F7" s="207" t="s">
        <v>266</v>
      </c>
      <c r="G7" s="210" t="s">
        <v>270</v>
      </c>
      <c r="H7" s="4" t="s">
        <v>267</v>
      </c>
      <c r="I7" s="171" t="s">
        <v>267</v>
      </c>
      <c r="J7" s="213" t="s">
        <v>299</v>
      </c>
    </row>
    <row r="8" spans="1:10" ht="15.6" x14ac:dyDescent="0.3">
      <c r="A8" s="6" t="s">
        <v>3</v>
      </c>
      <c r="B8" s="7" t="s">
        <v>4</v>
      </c>
      <c r="C8" s="7" t="s">
        <v>5</v>
      </c>
      <c r="D8" s="6" t="s">
        <v>6</v>
      </c>
      <c r="E8" s="155" t="s">
        <v>7</v>
      </c>
      <c r="F8" s="208"/>
      <c r="G8" s="211"/>
      <c r="H8" s="92" t="s">
        <v>268</v>
      </c>
      <c r="I8" s="172" t="s">
        <v>269</v>
      </c>
      <c r="J8" s="214"/>
    </row>
    <row r="9" spans="1:10" ht="31.5" customHeight="1" thickBot="1" x14ac:dyDescent="0.35">
      <c r="A9" s="8"/>
      <c r="B9" s="8"/>
      <c r="C9" s="8"/>
      <c r="D9" s="8"/>
      <c r="E9" s="156"/>
      <c r="F9" s="209"/>
      <c r="G9" s="212"/>
      <c r="H9" s="149"/>
      <c r="I9" s="173"/>
      <c r="J9" s="215"/>
    </row>
    <row r="10" spans="1:10" ht="15.6" x14ac:dyDescent="0.3">
      <c r="A10" s="9"/>
      <c r="B10" s="10"/>
      <c r="C10" s="10"/>
      <c r="D10" s="10"/>
      <c r="E10" s="72" t="s">
        <v>8</v>
      </c>
      <c r="F10" s="168"/>
      <c r="G10" s="158"/>
      <c r="H10" s="148"/>
      <c r="I10" s="174"/>
      <c r="J10" s="168"/>
    </row>
    <row r="11" spans="1:10" ht="15.6" x14ac:dyDescent="0.3">
      <c r="A11" s="11"/>
      <c r="B11" s="12"/>
      <c r="C11" s="12">
        <v>111003</v>
      </c>
      <c r="D11" s="12">
        <v>41</v>
      </c>
      <c r="E11" s="57" t="s">
        <v>260</v>
      </c>
      <c r="F11" s="67">
        <v>1383554</v>
      </c>
      <c r="G11" s="98"/>
      <c r="H11" s="93"/>
      <c r="I11" s="117"/>
      <c r="J11" s="99">
        <f>F11+G11+H11-I11</f>
        <v>1383554</v>
      </c>
    </row>
    <row r="12" spans="1:10" ht="15.6" x14ac:dyDescent="0.3">
      <c r="A12" s="11"/>
      <c r="B12" s="12"/>
      <c r="C12" s="12">
        <v>133001</v>
      </c>
      <c r="D12" s="12">
        <v>41</v>
      </c>
      <c r="E12" s="57" t="s">
        <v>9</v>
      </c>
      <c r="F12" s="67">
        <v>12501</v>
      </c>
      <c r="G12" s="98"/>
      <c r="H12" s="95"/>
      <c r="I12" s="117"/>
      <c r="J12" s="99">
        <f t="shared" ref="J12:J85" si="0">F12+G12+H12-I12</f>
        <v>12501</v>
      </c>
    </row>
    <row r="13" spans="1:10" ht="15.6" x14ac:dyDescent="0.3">
      <c r="A13" s="11"/>
      <c r="B13" s="12"/>
      <c r="C13" s="12">
        <v>212002</v>
      </c>
      <c r="D13" s="12">
        <v>41</v>
      </c>
      <c r="E13" s="73" t="s">
        <v>10</v>
      </c>
      <c r="F13" s="99">
        <v>81538</v>
      </c>
      <c r="G13" s="98"/>
      <c r="H13" s="34"/>
      <c r="I13" s="116"/>
      <c r="J13" s="99">
        <f t="shared" si="0"/>
        <v>81538</v>
      </c>
    </row>
    <row r="14" spans="1:10" ht="31.2" x14ac:dyDescent="0.3">
      <c r="A14" s="11"/>
      <c r="B14" s="12"/>
      <c r="C14" s="12">
        <v>212003</v>
      </c>
      <c r="D14" s="12">
        <v>41</v>
      </c>
      <c r="E14" s="73" t="s">
        <v>318</v>
      </c>
      <c r="F14" s="99">
        <v>153207</v>
      </c>
      <c r="G14" s="128">
        <v>20000</v>
      </c>
      <c r="H14" s="95"/>
      <c r="I14" s="116"/>
      <c r="J14" s="99">
        <f t="shared" si="0"/>
        <v>173207</v>
      </c>
    </row>
    <row r="15" spans="1:10" ht="15.6" x14ac:dyDescent="0.3">
      <c r="A15" s="11"/>
      <c r="B15" s="12"/>
      <c r="C15" s="12">
        <v>212004</v>
      </c>
      <c r="D15" s="12">
        <v>41</v>
      </c>
      <c r="E15" s="73" t="s">
        <v>208</v>
      </c>
      <c r="F15" s="99">
        <v>1200</v>
      </c>
      <c r="G15" s="98"/>
      <c r="H15" s="34"/>
      <c r="I15" s="116"/>
      <c r="J15" s="99">
        <f t="shared" si="0"/>
        <v>1200</v>
      </c>
    </row>
    <row r="16" spans="1:10" ht="15.6" x14ac:dyDescent="0.3">
      <c r="A16" s="11"/>
      <c r="B16" s="12"/>
      <c r="C16" s="12">
        <v>221002</v>
      </c>
      <c r="D16" s="12">
        <v>41</v>
      </c>
      <c r="E16" s="73" t="s">
        <v>227</v>
      </c>
      <c r="F16" s="99">
        <v>10000</v>
      </c>
      <c r="G16" s="98"/>
      <c r="H16" s="34"/>
      <c r="I16" s="116"/>
      <c r="J16" s="99">
        <f t="shared" si="0"/>
        <v>10000</v>
      </c>
    </row>
    <row r="17" spans="1:10" ht="15.6" x14ac:dyDescent="0.3">
      <c r="A17" s="11"/>
      <c r="B17" s="12"/>
      <c r="C17" s="12">
        <v>221004</v>
      </c>
      <c r="D17" s="12">
        <v>41</v>
      </c>
      <c r="E17" s="73" t="s">
        <v>307</v>
      </c>
      <c r="F17" s="99">
        <v>11100</v>
      </c>
      <c r="G17" s="128">
        <v>6500</v>
      </c>
      <c r="H17" s="34"/>
      <c r="I17" s="127">
        <v>9458.7999999999993</v>
      </c>
      <c r="J17" s="99">
        <f t="shared" si="0"/>
        <v>8141.2000000000007</v>
      </c>
    </row>
    <row r="18" spans="1:10" ht="15.6" x14ac:dyDescent="0.3">
      <c r="A18" s="11"/>
      <c r="B18" s="12"/>
      <c r="C18" s="12">
        <v>222003</v>
      </c>
      <c r="D18" s="12">
        <v>41</v>
      </c>
      <c r="E18" s="57" t="s">
        <v>11</v>
      </c>
      <c r="F18" s="99">
        <v>1000</v>
      </c>
      <c r="G18" s="98"/>
      <c r="H18" s="96">
        <v>700</v>
      </c>
      <c r="I18" s="116"/>
      <c r="J18" s="99">
        <f t="shared" si="0"/>
        <v>1700</v>
      </c>
    </row>
    <row r="19" spans="1:10" ht="31.2" x14ac:dyDescent="0.3">
      <c r="A19" s="11"/>
      <c r="B19" s="12"/>
      <c r="C19" s="12">
        <v>223001</v>
      </c>
      <c r="D19" s="12">
        <v>41</v>
      </c>
      <c r="E19" s="73" t="s">
        <v>340</v>
      </c>
      <c r="F19" s="99">
        <v>5000</v>
      </c>
      <c r="G19" s="98"/>
      <c r="H19" s="96">
        <v>758.8</v>
      </c>
      <c r="I19" s="127"/>
      <c r="J19" s="99">
        <f t="shared" si="0"/>
        <v>5758.8</v>
      </c>
    </row>
    <row r="20" spans="1:10" ht="15.6" x14ac:dyDescent="0.3">
      <c r="A20" s="11"/>
      <c r="B20" s="12"/>
      <c r="C20" s="12">
        <v>223003</v>
      </c>
      <c r="D20" s="12">
        <v>41</v>
      </c>
      <c r="E20" s="73" t="s">
        <v>12</v>
      </c>
      <c r="F20" s="99">
        <v>500</v>
      </c>
      <c r="G20" s="98"/>
      <c r="H20" s="96"/>
      <c r="I20" s="127">
        <v>450</v>
      </c>
      <c r="J20" s="99">
        <f t="shared" si="0"/>
        <v>50</v>
      </c>
    </row>
    <row r="21" spans="1:10" ht="15.6" x14ac:dyDescent="0.3">
      <c r="A21" s="11"/>
      <c r="B21" s="12"/>
      <c r="C21" s="12">
        <v>223004</v>
      </c>
      <c r="D21" s="12">
        <v>41</v>
      </c>
      <c r="E21" s="73" t="s">
        <v>320</v>
      </c>
      <c r="F21" s="99"/>
      <c r="G21" s="98"/>
      <c r="H21" s="96">
        <v>450</v>
      </c>
      <c r="I21" s="116"/>
      <c r="J21" s="99">
        <f t="shared" si="0"/>
        <v>450</v>
      </c>
    </row>
    <row r="22" spans="1:10" ht="15.6" x14ac:dyDescent="0.3">
      <c r="A22" s="11"/>
      <c r="B22" s="12">
        <v>243</v>
      </c>
      <c r="C22" s="12"/>
      <c r="D22" s="12">
        <v>41</v>
      </c>
      <c r="E22" s="57" t="s">
        <v>13</v>
      </c>
      <c r="F22" s="99">
        <v>500</v>
      </c>
      <c r="G22" s="98"/>
      <c r="H22" s="96"/>
      <c r="I22" s="116"/>
      <c r="J22" s="99">
        <f t="shared" si="0"/>
        <v>500</v>
      </c>
    </row>
    <row r="23" spans="1:10" ht="15.6" x14ac:dyDescent="0.3">
      <c r="A23" s="11"/>
      <c r="B23" s="12"/>
      <c r="C23" s="12">
        <v>292006</v>
      </c>
      <c r="D23" s="12">
        <v>41</v>
      </c>
      <c r="E23" s="57" t="s">
        <v>14</v>
      </c>
      <c r="F23" s="99">
        <v>2000</v>
      </c>
      <c r="G23" s="98"/>
      <c r="H23" s="96"/>
      <c r="I23" s="116"/>
      <c r="J23" s="99">
        <f t="shared" si="0"/>
        <v>2000</v>
      </c>
    </row>
    <row r="24" spans="1:10" ht="15.6" x14ac:dyDescent="0.3">
      <c r="A24" s="11"/>
      <c r="B24" s="12"/>
      <c r="C24" s="12">
        <v>292008</v>
      </c>
      <c r="D24" s="12">
        <v>41</v>
      </c>
      <c r="E24" s="57" t="s">
        <v>15</v>
      </c>
      <c r="F24" s="99">
        <v>5000</v>
      </c>
      <c r="G24" s="98"/>
      <c r="H24" s="96">
        <v>8000</v>
      </c>
      <c r="I24" s="116"/>
      <c r="J24" s="99">
        <f t="shared" si="0"/>
        <v>13000</v>
      </c>
    </row>
    <row r="25" spans="1:10" ht="15.6" x14ac:dyDescent="0.3">
      <c r="A25" s="11"/>
      <c r="B25" s="12"/>
      <c r="C25" s="12">
        <v>292012</v>
      </c>
      <c r="D25" s="12">
        <v>41</v>
      </c>
      <c r="E25" s="57" t="s">
        <v>16</v>
      </c>
      <c r="F25" s="99">
        <v>5000</v>
      </c>
      <c r="G25" s="98"/>
      <c r="H25" s="96"/>
      <c r="I25" s="116"/>
      <c r="J25" s="99">
        <f t="shared" si="0"/>
        <v>5000</v>
      </c>
    </row>
    <row r="26" spans="1:10" ht="15.6" x14ac:dyDescent="0.3">
      <c r="A26" s="11"/>
      <c r="B26" s="12"/>
      <c r="C26" s="12">
        <v>292017</v>
      </c>
      <c r="D26" s="12">
        <v>41</v>
      </c>
      <c r="E26" s="57" t="s">
        <v>17</v>
      </c>
      <c r="F26" s="99">
        <v>500</v>
      </c>
      <c r="G26" s="128">
        <v>3500</v>
      </c>
      <c r="H26" s="96"/>
      <c r="I26" s="116"/>
      <c r="J26" s="99">
        <f t="shared" si="0"/>
        <v>4000</v>
      </c>
    </row>
    <row r="27" spans="1:10" ht="15.6" x14ac:dyDescent="0.3">
      <c r="A27" s="11"/>
      <c r="B27" s="12"/>
      <c r="C27" s="12">
        <v>292019</v>
      </c>
      <c r="D27" s="12">
        <v>41</v>
      </c>
      <c r="E27" s="57" t="s">
        <v>18</v>
      </c>
      <c r="F27" s="99">
        <v>150</v>
      </c>
      <c r="G27" s="98"/>
      <c r="H27" s="96"/>
      <c r="I27" s="116"/>
      <c r="J27" s="99">
        <f t="shared" si="0"/>
        <v>150</v>
      </c>
    </row>
    <row r="28" spans="1:10" ht="15.6" x14ac:dyDescent="0.3">
      <c r="A28" s="11"/>
      <c r="B28" s="12"/>
      <c r="C28" s="12">
        <v>292027</v>
      </c>
      <c r="D28" s="12">
        <v>41</v>
      </c>
      <c r="E28" s="57" t="s">
        <v>19</v>
      </c>
      <c r="F28" s="67">
        <v>7613</v>
      </c>
      <c r="G28" s="98"/>
      <c r="H28" s="96"/>
      <c r="I28" s="116"/>
      <c r="J28" s="99">
        <f t="shared" si="0"/>
        <v>7613</v>
      </c>
    </row>
    <row r="29" spans="1:10" ht="15.6" x14ac:dyDescent="0.3">
      <c r="A29" s="11"/>
      <c r="B29" s="12"/>
      <c r="C29" s="12">
        <v>312001</v>
      </c>
      <c r="D29" s="12" t="s">
        <v>20</v>
      </c>
      <c r="E29" s="73" t="s">
        <v>21</v>
      </c>
      <c r="F29" s="100">
        <v>86172</v>
      </c>
      <c r="G29" s="98"/>
      <c r="H29" s="96"/>
      <c r="I29" s="116"/>
      <c r="J29" s="100">
        <f t="shared" si="0"/>
        <v>86172</v>
      </c>
    </row>
    <row r="30" spans="1:10" ht="15.6" x14ac:dyDescent="0.3">
      <c r="A30" s="11"/>
      <c r="B30" s="12"/>
      <c r="C30" s="12">
        <v>312001</v>
      </c>
      <c r="D30" s="12">
        <v>111</v>
      </c>
      <c r="E30" s="73" t="s">
        <v>297</v>
      </c>
      <c r="F30" s="196"/>
      <c r="G30" s="128">
        <v>8614.07</v>
      </c>
      <c r="H30" s="96">
        <v>244</v>
      </c>
      <c r="I30" s="116"/>
      <c r="J30" s="196">
        <f t="shared" si="0"/>
        <v>8858.07</v>
      </c>
    </row>
    <row r="31" spans="1:10" ht="15.6" x14ac:dyDescent="0.3">
      <c r="A31" s="11"/>
      <c r="B31" s="12"/>
      <c r="C31" s="12">
        <v>312001</v>
      </c>
      <c r="D31" s="12" t="s">
        <v>313</v>
      </c>
      <c r="E31" s="73" t="s">
        <v>314</v>
      </c>
      <c r="F31" s="197"/>
      <c r="G31" s="128"/>
      <c r="H31" s="96">
        <v>25454.5</v>
      </c>
      <c r="I31" s="116"/>
      <c r="J31" s="197">
        <f t="shared" si="0"/>
        <v>25454.5</v>
      </c>
    </row>
    <row r="32" spans="1:10" ht="15.6" x14ac:dyDescent="0.3">
      <c r="A32" s="11"/>
      <c r="B32" s="12"/>
      <c r="C32" s="12">
        <v>312007</v>
      </c>
      <c r="D32" s="14" t="s">
        <v>22</v>
      </c>
      <c r="E32" s="73" t="s">
        <v>246</v>
      </c>
      <c r="F32" s="101">
        <v>8000</v>
      </c>
      <c r="G32" s="128"/>
      <c r="H32" s="96"/>
      <c r="I32" s="116"/>
      <c r="J32" s="101">
        <f t="shared" si="0"/>
        <v>8000</v>
      </c>
    </row>
    <row r="33" spans="1:10" ht="15.6" x14ac:dyDescent="0.3">
      <c r="A33" s="11"/>
      <c r="B33" s="12"/>
      <c r="C33" s="12">
        <v>312007</v>
      </c>
      <c r="D33" s="14" t="s">
        <v>22</v>
      </c>
      <c r="E33" s="73" t="s">
        <v>321</v>
      </c>
      <c r="F33" s="198"/>
      <c r="G33" s="128"/>
      <c r="H33" s="96">
        <v>30000</v>
      </c>
      <c r="I33" s="116"/>
      <c r="J33" s="198">
        <f t="shared" si="0"/>
        <v>30000</v>
      </c>
    </row>
    <row r="34" spans="1:10" ht="15.6" x14ac:dyDescent="0.3">
      <c r="A34" s="11"/>
      <c r="B34" s="12"/>
      <c r="C34" s="12">
        <v>312008</v>
      </c>
      <c r="D34" s="14" t="s">
        <v>22</v>
      </c>
      <c r="E34" s="73" t="s">
        <v>323</v>
      </c>
      <c r="F34" s="199"/>
      <c r="G34" s="128"/>
      <c r="H34" s="96">
        <v>8000</v>
      </c>
      <c r="I34" s="116"/>
      <c r="J34" s="199">
        <f t="shared" si="0"/>
        <v>8000</v>
      </c>
    </row>
    <row r="35" spans="1:10" ht="15.6" x14ac:dyDescent="0.3">
      <c r="A35" s="11"/>
      <c r="B35" s="12"/>
      <c r="C35" s="12">
        <v>312012</v>
      </c>
      <c r="D35" s="12">
        <v>111</v>
      </c>
      <c r="E35" s="57" t="s">
        <v>23</v>
      </c>
      <c r="F35" s="102">
        <v>7700</v>
      </c>
      <c r="G35" s="128">
        <v>18.690000000000001</v>
      </c>
      <c r="H35" s="96"/>
      <c r="I35" s="127"/>
      <c r="J35" s="102">
        <f t="shared" si="0"/>
        <v>7718.69</v>
      </c>
    </row>
    <row r="36" spans="1:10" ht="15.6" x14ac:dyDescent="0.3">
      <c r="A36" s="11"/>
      <c r="B36" s="12">
        <v>311</v>
      </c>
      <c r="C36" s="12"/>
      <c r="D36" s="12" t="s">
        <v>24</v>
      </c>
      <c r="E36" s="57" t="s">
        <v>263</v>
      </c>
      <c r="F36" s="103">
        <v>24706</v>
      </c>
      <c r="G36" s="98"/>
      <c r="H36" s="96"/>
      <c r="I36" s="116"/>
      <c r="J36" s="103">
        <f t="shared" si="0"/>
        <v>24706</v>
      </c>
    </row>
    <row r="37" spans="1:10" ht="15.6" x14ac:dyDescent="0.3">
      <c r="A37" s="11"/>
      <c r="B37" s="12">
        <v>311</v>
      </c>
      <c r="C37" s="12"/>
      <c r="D37" s="12" t="s">
        <v>24</v>
      </c>
      <c r="E37" s="57" t="s">
        <v>262</v>
      </c>
      <c r="F37" s="103">
        <v>19583</v>
      </c>
      <c r="G37" s="98"/>
      <c r="H37" s="34"/>
      <c r="I37" s="116"/>
      <c r="J37" s="103">
        <f t="shared" si="0"/>
        <v>19583</v>
      </c>
    </row>
    <row r="38" spans="1:10" ht="15.6" x14ac:dyDescent="0.3">
      <c r="A38" s="11"/>
      <c r="B38" s="12">
        <v>311</v>
      </c>
      <c r="C38" s="12"/>
      <c r="D38" s="12" t="s">
        <v>24</v>
      </c>
      <c r="E38" s="57" t="s">
        <v>326</v>
      </c>
      <c r="F38" s="200"/>
      <c r="G38" s="98"/>
      <c r="H38" s="96">
        <v>2500</v>
      </c>
      <c r="I38" s="116"/>
      <c r="J38" s="200">
        <f t="shared" si="0"/>
        <v>2500</v>
      </c>
    </row>
    <row r="39" spans="1:10" ht="15.6" x14ac:dyDescent="0.3">
      <c r="A39" s="11"/>
      <c r="B39" s="12">
        <v>311</v>
      </c>
      <c r="C39" s="12"/>
      <c r="D39" s="12" t="s">
        <v>24</v>
      </c>
      <c r="E39" s="57" t="s">
        <v>327</v>
      </c>
      <c r="F39" s="201"/>
      <c r="G39" s="98"/>
      <c r="H39" s="96">
        <v>6000</v>
      </c>
      <c r="I39" s="116"/>
      <c r="J39" s="201">
        <f t="shared" si="0"/>
        <v>6000</v>
      </c>
    </row>
    <row r="40" spans="1:10" ht="62.4" x14ac:dyDescent="0.3">
      <c r="A40" s="15"/>
      <c r="B40" s="16"/>
      <c r="C40" s="16"/>
      <c r="D40" s="44" t="s">
        <v>317</v>
      </c>
      <c r="E40" s="74" t="s">
        <v>25</v>
      </c>
      <c r="F40" s="104">
        <f>SUM(F11:F39)</f>
        <v>1826524</v>
      </c>
      <c r="G40" s="141">
        <f>SUM(G11:G39)</f>
        <v>38632.76</v>
      </c>
      <c r="H40" s="140">
        <f>SUM(H11:H39)</f>
        <v>82107.3</v>
      </c>
      <c r="I40" s="142">
        <f>SUM(I11:I39)</f>
        <v>9908.7999999999993</v>
      </c>
      <c r="J40" s="104">
        <f>SUM(J11:J39)</f>
        <v>1937355.26</v>
      </c>
    </row>
    <row r="41" spans="1:10" ht="15.6" x14ac:dyDescent="0.3">
      <c r="A41" s="20"/>
      <c r="B41" s="21"/>
      <c r="C41" s="21">
        <v>322005</v>
      </c>
      <c r="D41" s="21" t="s">
        <v>22</v>
      </c>
      <c r="E41" s="75" t="s">
        <v>245</v>
      </c>
      <c r="F41" s="101">
        <v>90000</v>
      </c>
      <c r="G41" s="98"/>
      <c r="H41" s="34"/>
      <c r="I41" s="116"/>
      <c r="J41" s="101">
        <f t="shared" si="0"/>
        <v>90000</v>
      </c>
    </row>
    <row r="42" spans="1:10" ht="15.6" x14ac:dyDescent="0.3">
      <c r="A42" s="20"/>
      <c r="B42" s="21">
        <v>342</v>
      </c>
      <c r="C42" s="21"/>
      <c r="D42" s="21" t="s">
        <v>342</v>
      </c>
      <c r="E42" s="75" t="s">
        <v>343</v>
      </c>
      <c r="F42" s="202"/>
      <c r="G42" s="98"/>
      <c r="H42" s="96">
        <v>12822.71</v>
      </c>
      <c r="I42" s="116"/>
      <c r="J42" s="202">
        <f t="shared" si="0"/>
        <v>12822.71</v>
      </c>
    </row>
    <row r="43" spans="1:10" ht="31.2" x14ac:dyDescent="0.3">
      <c r="A43" s="15"/>
      <c r="B43" s="16"/>
      <c r="C43" s="16"/>
      <c r="D43" s="44" t="s">
        <v>347</v>
      </c>
      <c r="E43" s="74" t="s">
        <v>210</v>
      </c>
      <c r="F43" s="104">
        <f>F41+F42</f>
        <v>90000</v>
      </c>
      <c r="G43" s="141">
        <f t="shared" ref="G43:J43" si="1">G41+G42</f>
        <v>0</v>
      </c>
      <c r="H43" s="140">
        <f t="shared" si="1"/>
        <v>12822.71</v>
      </c>
      <c r="I43" s="142">
        <f t="shared" si="1"/>
        <v>0</v>
      </c>
      <c r="J43" s="104">
        <f t="shared" si="1"/>
        <v>102822.70999999999</v>
      </c>
    </row>
    <row r="44" spans="1:10" ht="16.2" x14ac:dyDescent="0.35">
      <c r="A44" s="18"/>
      <c r="B44" s="19"/>
      <c r="C44" s="19"/>
      <c r="D44" s="19"/>
      <c r="E44" s="76" t="s">
        <v>26</v>
      </c>
      <c r="F44" s="105">
        <f>F40+F43</f>
        <v>1916524</v>
      </c>
      <c r="G44" s="159">
        <f t="shared" ref="G44:J44" si="2">G40+G43</f>
        <v>38632.76</v>
      </c>
      <c r="H44" s="145">
        <f t="shared" si="2"/>
        <v>94930.010000000009</v>
      </c>
      <c r="I44" s="175">
        <f t="shared" si="2"/>
        <v>9908.7999999999993</v>
      </c>
      <c r="J44" s="105">
        <f t="shared" si="2"/>
        <v>2040177.97</v>
      </c>
    </row>
    <row r="45" spans="1:10" ht="16.2" x14ac:dyDescent="0.35">
      <c r="A45" s="20"/>
      <c r="B45" s="21">
        <v>453</v>
      </c>
      <c r="C45" s="21"/>
      <c r="D45" s="21" t="s">
        <v>278</v>
      </c>
      <c r="E45" s="77" t="s">
        <v>279</v>
      </c>
      <c r="F45" s="107"/>
      <c r="G45" s="131">
        <v>1603.51</v>
      </c>
      <c r="H45" s="121"/>
      <c r="I45" s="176"/>
      <c r="J45" s="99">
        <f t="shared" si="0"/>
        <v>1603.51</v>
      </c>
    </row>
    <row r="46" spans="1:10" ht="16.2" x14ac:dyDescent="0.35">
      <c r="A46" s="20"/>
      <c r="B46" s="21">
        <v>453</v>
      </c>
      <c r="C46" s="21"/>
      <c r="D46" s="21" t="s">
        <v>209</v>
      </c>
      <c r="E46" s="77" t="s">
        <v>280</v>
      </c>
      <c r="F46" s="107"/>
      <c r="G46" s="131">
        <v>6000</v>
      </c>
      <c r="H46" s="121"/>
      <c r="I46" s="176"/>
      <c r="J46" s="99">
        <f t="shared" si="0"/>
        <v>6000</v>
      </c>
    </row>
    <row r="47" spans="1:10" ht="16.2" x14ac:dyDescent="0.35">
      <c r="A47" s="20"/>
      <c r="B47" s="23">
        <v>453</v>
      </c>
      <c r="C47" s="23"/>
      <c r="D47" s="23" t="s">
        <v>281</v>
      </c>
      <c r="E47" s="78" t="s">
        <v>27</v>
      </c>
      <c r="F47" s="107">
        <f>SUM(F45:F46)</f>
        <v>0</v>
      </c>
      <c r="G47" s="160">
        <f t="shared" ref="G47:J47" si="3">SUM(G45:G46)</f>
        <v>7603.51</v>
      </c>
      <c r="H47" s="120">
        <f t="shared" si="3"/>
        <v>0</v>
      </c>
      <c r="I47" s="176">
        <f t="shared" si="3"/>
        <v>0</v>
      </c>
      <c r="J47" s="107">
        <f t="shared" si="3"/>
        <v>7603.51</v>
      </c>
    </row>
    <row r="48" spans="1:10" ht="16.2" x14ac:dyDescent="0.35">
      <c r="A48" s="20"/>
      <c r="B48" s="23">
        <v>454</v>
      </c>
      <c r="C48" s="23"/>
      <c r="D48" s="23">
        <v>46</v>
      </c>
      <c r="E48" s="78" t="s">
        <v>206</v>
      </c>
      <c r="F48" s="108">
        <v>225027</v>
      </c>
      <c r="G48" s="161">
        <v>48000</v>
      </c>
      <c r="H48" s="146">
        <v>30000</v>
      </c>
      <c r="I48" s="177"/>
      <c r="J48" s="108">
        <f>F48+G48+H48-I48</f>
        <v>303027</v>
      </c>
    </row>
    <row r="49" spans="1:13" ht="16.2" x14ac:dyDescent="0.35">
      <c r="A49" s="20"/>
      <c r="B49" s="23">
        <v>456</v>
      </c>
      <c r="C49" s="23"/>
      <c r="D49" s="23">
        <v>71</v>
      </c>
      <c r="E49" s="78" t="s">
        <v>282</v>
      </c>
      <c r="F49" s="107"/>
      <c r="G49" s="160">
        <v>10000</v>
      </c>
      <c r="H49" s="120"/>
      <c r="I49" s="176"/>
      <c r="J49" s="107">
        <f>G49+H49-I49</f>
        <v>10000</v>
      </c>
    </row>
    <row r="50" spans="1:13" ht="31.8" x14ac:dyDescent="0.35">
      <c r="A50" s="25"/>
      <c r="B50" s="26"/>
      <c r="C50" s="26"/>
      <c r="D50" s="125" t="s">
        <v>292</v>
      </c>
      <c r="E50" s="79" t="s">
        <v>28</v>
      </c>
      <c r="F50" s="109">
        <f>F47+F48+F49</f>
        <v>225027</v>
      </c>
      <c r="G50" s="162">
        <f t="shared" ref="G50:J50" si="4">G47+G48+G49</f>
        <v>65603.510000000009</v>
      </c>
      <c r="H50" s="147">
        <f t="shared" si="4"/>
        <v>30000</v>
      </c>
      <c r="I50" s="178">
        <f t="shared" si="4"/>
        <v>0</v>
      </c>
      <c r="J50" s="109">
        <f t="shared" si="4"/>
        <v>320630.51</v>
      </c>
    </row>
    <row r="51" spans="1:13" ht="16.2" x14ac:dyDescent="0.35">
      <c r="A51" s="18"/>
      <c r="B51" s="19"/>
      <c r="C51" s="19"/>
      <c r="D51" s="19"/>
      <c r="E51" s="76" t="s">
        <v>241</v>
      </c>
      <c r="F51" s="105">
        <f>F44+F50</f>
        <v>2141551</v>
      </c>
      <c r="G51" s="159">
        <f>G44+G50</f>
        <v>104236.27000000002</v>
      </c>
      <c r="H51" s="145">
        <f>H44+H50</f>
        <v>124930.01000000001</v>
      </c>
      <c r="I51" s="175">
        <f>I44+I50</f>
        <v>9908.7999999999993</v>
      </c>
      <c r="J51" s="105">
        <f>J44+J50</f>
        <v>2360808.48</v>
      </c>
    </row>
    <row r="52" spans="1:13" ht="15.6" x14ac:dyDescent="0.3">
      <c r="A52" s="11"/>
      <c r="B52" s="12"/>
      <c r="C52" s="12"/>
      <c r="D52" s="12"/>
      <c r="E52" s="57"/>
      <c r="F52" s="110"/>
      <c r="G52" s="98"/>
      <c r="H52" s="34"/>
      <c r="I52" s="116"/>
      <c r="J52" s="99">
        <f t="shared" si="0"/>
        <v>0</v>
      </c>
    </row>
    <row r="53" spans="1:13" ht="16.2" x14ac:dyDescent="0.35">
      <c r="A53" s="18"/>
      <c r="B53" s="19"/>
      <c r="C53" s="19"/>
      <c r="D53" s="19"/>
      <c r="E53" s="76" t="s">
        <v>242</v>
      </c>
      <c r="F53" s="105">
        <f>F579+F55+F617</f>
        <v>2141551</v>
      </c>
      <c r="G53" s="159">
        <f>G579+G55+G617</f>
        <v>104236.26999999999</v>
      </c>
      <c r="H53" s="145">
        <f>H579+H55+H617</f>
        <v>167785.19</v>
      </c>
      <c r="I53" s="175">
        <f>I579+I55+I617</f>
        <v>52763.979999999996</v>
      </c>
      <c r="J53" s="105">
        <f>J579+J55+J617</f>
        <v>2360808.48</v>
      </c>
    </row>
    <row r="54" spans="1:13" ht="15.6" x14ac:dyDescent="0.3">
      <c r="A54" s="11"/>
      <c r="B54" s="12"/>
      <c r="C54" s="12"/>
      <c r="D54" s="12"/>
      <c r="E54" s="57"/>
      <c r="F54" s="106"/>
      <c r="G54" s="98"/>
      <c r="H54" s="34"/>
      <c r="I54" s="116"/>
      <c r="J54" s="99">
        <f t="shared" si="0"/>
        <v>0</v>
      </c>
    </row>
    <row r="55" spans="1:13" ht="80.400000000000006" customHeight="1" x14ac:dyDescent="0.35">
      <c r="A55" s="184"/>
      <c r="B55" s="28"/>
      <c r="C55" s="28"/>
      <c r="D55" s="90" t="s">
        <v>348</v>
      </c>
      <c r="E55" s="80" t="s">
        <v>29</v>
      </c>
      <c r="F55" s="111">
        <f>F573+F570+F547+F543+F530+F521+F503+F462+F248+F245+F237+F233+F220+F151+F146+F57+F457</f>
        <v>1796524</v>
      </c>
      <c r="G55" s="203">
        <f>G573+G570+G547+G543+G530+G521+G503+G462+G248+G245+G237+G233+G220+G151+G146+G57+G457</f>
        <v>36236.269999999997</v>
      </c>
      <c r="H55" s="204">
        <f>H573+H570+H547+H543+H530+H521+H503+H462+H248+H245+H237+H233+H220+H151+H146+H57+H457</f>
        <v>124287.6</v>
      </c>
      <c r="I55" s="205">
        <f>I573+I570+I547+I543+I530+I521+I503+I462+I248+I245+I237+I233+I220+I151+I146+I57+I457</f>
        <v>22089.1</v>
      </c>
      <c r="J55" s="111">
        <f>J573+J570+J547+J543+J530+J521+J503+J462+J248+J245+J237+J233+J220+J151+J146+J57+J457</f>
        <v>1934958.77</v>
      </c>
      <c r="M55" s="118"/>
    </row>
    <row r="56" spans="1:13" ht="15.6" x14ac:dyDescent="0.3">
      <c r="A56" s="11"/>
      <c r="B56" s="12"/>
      <c r="C56" s="12"/>
      <c r="D56" s="12"/>
      <c r="E56" s="57"/>
      <c r="F56" s="106"/>
      <c r="G56" s="98"/>
      <c r="H56" s="34"/>
      <c r="I56" s="116"/>
      <c r="J56" s="99">
        <f t="shared" si="0"/>
        <v>0</v>
      </c>
    </row>
    <row r="57" spans="1:13" ht="41.4" customHeight="1" x14ac:dyDescent="0.3">
      <c r="A57" s="29" t="s">
        <v>30</v>
      </c>
      <c r="B57" s="16"/>
      <c r="C57" s="16"/>
      <c r="D57" s="30" t="s">
        <v>291</v>
      </c>
      <c r="E57" s="74" t="s">
        <v>31</v>
      </c>
      <c r="F57" s="104">
        <f>F138+F76+F58+F66</f>
        <v>932581</v>
      </c>
      <c r="G57" s="141">
        <f>G138+G76+G58+G66</f>
        <v>3636.27</v>
      </c>
      <c r="H57" s="140">
        <f>H138+H76+H58+H66</f>
        <v>1384</v>
      </c>
      <c r="I57" s="142">
        <f>I138+I76+I58+I66</f>
        <v>440</v>
      </c>
      <c r="J57" s="104">
        <f>J138+J76+J58+J66</f>
        <v>937161.27</v>
      </c>
    </row>
    <row r="58" spans="1:13" ht="27" x14ac:dyDescent="0.3">
      <c r="A58" s="11"/>
      <c r="B58" s="31">
        <v>610</v>
      </c>
      <c r="C58" s="31"/>
      <c r="D58" s="58" t="s">
        <v>244</v>
      </c>
      <c r="E58" s="81" t="s">
        <v>32</v>
      </c>
      <c r="F58" s="68">
        <f t="shared" ref="F58:I58" si="5">F60+F59</f>
        <v>509709</v>
      </c>
      <c r="G58" s="130">
        <f t="shared" si="5"/>
        <v>18.690000000000001</v>
      </c>
      <c r="H58" s="97">
        <f t="shared" si="5"/>
        <v>0</v>
      </c>
      <c r="I58" s="137">
        <f t="shared" si="5"/>
        <v>0</v>
      </c>
      <c r="J58" s="68">
        <f>F58+G58+H58-I58</f>
        <v>509727.69</v>
      </c>
    </row>
    <row r="59" spans="1:13" ht="15.6" x14ac:dyDescent="0.3">
      <c r="A59" s="11"/>
      <c r="B59" s="31">
        <v>610</v>
      </c>
      <c r="C59" s="31"/>
      <c r="D59" s="31">
        <v>111</v>
      </c>
      <c r="E59" s="81" t="s">
        <v>32</v>
      </c>
      <c r="F59" s="102">
        <v>7700</v>
      </c>
      <c r="G59" s="131">
        <v>18.690000000000001</v>
      </c>
      <c r="H59" s="121"/>
      <c r="I59" s="139"/>
      <c r="J59" s="102">
        <f>F59+G59+H59-I59</f>
        <v>7718.69</v>
      </c>
    </row>
    <row r="60" spans="1:13" ht="15.6" x14ac:dyDescent="0.3">
      <c r="A60" s="11"/>
      <c r="B60" s="31">
        <v>610</v>
      </c>
      <c r="C60" s="12"/>
      <c r="D60" s="32" t="s">
        <v>243</v>
      </c>
      <c r="E60" s="81" t="s">
        <v>32</v>
      </c>
      <c r="F60" s="67">
        <f>F65+F64+F63+F61+F62</f>
        <v>502009</v>
      </c>
      <c r="G60" s="131">
        <f t="shared" ref="G60:J60" si="6">G65+G64+G63+G61+G62</f>
        <v>0</v>
      </c>
      <c r="H60" s="121">
        <f t="shared" si="6"/>
        <v>0</v>
      </c>
      <c r="I60" s="139">
        <f t="shared" si="6"/>
        <v>0</v>
      </c>
      <c r="J60" s="67">
        <f t="shared" si="6"/>
        <v>502009</v>
      </c>
    </row>
    <row r="61" spans="1:13" ht="15.6" x14ac:dyDescent="0.3">
      <c r="A61" s="11"/>
      <c r="B61" s="12">
        <v>611</v>
      </c>
      <c r="C61" s="12"/>
      <c r="D61" s="12">
        <v>41</v>
      </c>
      <c r="E61" s="57" t="s">
        <v>33</v>
      </c>
      <c r="F61" s="67">
        <v>374753</v>
      </c>
      <c r="G61" s="98"/>
      <c r="H61" s="34"/>
      <c r="I61" s="116"/>
      <c r="J61" s="99">
        <f t="shared" si="0"/>
        <v>374753</v>
      </c>
    </row>
    <row r="62" spans="1:13" ht="15.6" x14ac:dyDescent="0.3">
      <c r="A62" s="11"/>
      <c r="B62" s="12">
        <v>611</v>
      </c>
      <c r="C62" s="12"/>
      <c r="D62" s="12" t="s">
        <v>20</v>
      </c>
      <c r="E62" s="57" t="s">
        <v>33</v>
      </c>
      <c r="F62" s="67"/>
      <c r="G62" s="98"/>
      <c r="H62" s="34"/>
      <c r="I62" s="116"/>
      <c r="J62" s="99">
        <f t="shared" si="0"/>
        <v>0</v>
      </c>
    </row>
    <row r="63" spans="1:13" ht="15.6" x14ac:dyDescent="0.3">
      <c r="A63" s="11"/>
      <c r="B63" s="12">
        <v>612</v>
      </c>
      <c r="C63" s="12">
        <v>612001</v>
      </c>
      <c r="D63" s="12">
        <v>41</v>
      </c>
      <c r="E63" s="57" t="s">
        <v>34</v>
      </c>
      <c r="F63" s="67">
        <v>111976</v>
      </c>
      <c r="G63" s="98"/>
      <c r="H63" s="34"/>
      <c r="I63" s="116"/>
      <c r="J63" s="99">
        <f t="shared" si="0"/>
        <v>111976</v>
      </c>
    </row>
    <row r="64" spans="1:13" ht="15.6" x14ac:dyDescent="0.3">
      <c r="A64" s="11"/>
      <c r="B64" s="12">
        <v>612</v>
      </c>
      <c r="C64" s="12">
        <v>612002</v>
      </c>
      <c r="D64" s="12">
        <v>41</v>
      </c>
      <c r="E64" s="57" t="s">
        <v>35</v>
      </c>
      <c r="F64" s="67">
        <v>5280</v>
      </c>
      <c r="G64" s="98"/>
      <c r="H64" s="34"/>
      <c r="I64" s="116"/>
      <c r="J64" s="99">
        <f t="shared" si="0"/>
        <v>5280</v>
      </c>
    </row>
    <row r="65" spans="1:10" ht="15.6" x14ac:dyDescent="0.3">
      <c r="A65" s="11"/>
      <c r="B65" s="12">
        <v>614</v>
      </c>
      <c r="C65" s="12"/>
      <c r="D65" s="12">
        <v>41</v>
      </c>
      <c r="E65" s="57" t="s">
        <v>36</v>
      </c>
      <c r="F65" s="67">
        <v>10000</v>
      </c>
      <c r="G65" s="98"/>
      <c r="H65" s="34"/>
      <c r="I65" s="116"/>
      <c r="J65" s="99">
        <f t="shared" si="0"/>
        <v>10000</v>
      </c>
    </row>
    <row r="66" spans="1:10" ht="15.6" x14ac:dyDescent="0.3">
      <c r="A66" s="11"/>
      <c r="B66" s="31">
        <v>620</v>
      </c>
      <c r="C66" s="31"/>
      <c r="D66" s="31">
        <v>41</v>
      </c>
      <c r="E66" s="81" t="s">
        <v>37</v>
      </c>
      <c r="F66" s="68">
        <f>SUM(F67:F75)</f>
        <v>209117</v>
      </c>
      <c r="G66" s="130">
        <f t="shared" ref="G66:J66" si="7">SUM(G67:G75)</f>
        <v>0</v>
      </c>
      <c r="H66" s="97">
        <f t="shared" si="7"/>
        <v>0</v>
      </c>
      <c r="I66" s="137">
        <f t="shared" si="7"/>
        <v>0</v>
      </c>
      <c r="J66" s="68">
        <f t="shared" si="7"/>
        <v>209117</v>
      </c>
    </row>
    <row r="67" spans="1:10" ht="15.6" x14ac:dyDescent="0.3">
      <c r="A67" s="11"/>
      <c r="B67" s="12">
        <v>621</v>
      </c>
      <c r="C67" s="12"/>
      <c r="D67" s="12">
        <v>41</v>
      </c>
      <c r="E67" s="57" t="s">
        <v>38</v>
      </c>
      <c r="F67" s="67">
        <v>30000</v>
      </c>
      <c r="G67" s="98"/>
      <c r="H67" s="34"/>
      <c r="I67" s="116"/>
      <c r="J67" s="99">
        <f t="shared" si="0"/>
        <v>30000</v>
      </c>
    </row>
    <row r="68" spans="1:10" ht="15.6" x14ac:dyDescent="0.3">
      <c r="A68" s="11"/>
      <c r="B68" s="12">
        <v>623</v>
      </c>
      <c r="C68" s="12"/>
      <c r="D68" s="12">
        <v>41</v>
      </c>
      <c r="E68" s="57" t="s">
        <v>39</v>
      </c>
      <c r="F68" s="67">
        <v>27001</v>
      </c>
      <c r="G68" s="98"/>
      <c r="H68" s="34"/>
      <c r="I68" s="116"/>
      <c r="J68" s="99">
        <f t="shared" si="0"/>
        <v>27001</v>
      </c>
    </row>
    <row r="69" spans="1:10" ht="15.6" x14ac:dyDescent="0.3">
      <c r="A69" s="11"/>
      <c r="B69" s="12">
        <v>625</v>
      </c>
      <c r="C69" s="12">
        <v>625001</v>
      </c>
      <c r="D69" s="12">
        <v>41</v>
      </c>
      <c r="E69" s="57" t="s">
        <v>40</v>
      </c>
      <c r="F69" s="67">
        <v>7980</v>
      </c>
      <c r="G69" s="98"/>
      <c r="H69" s="34"/>
      <c r="I69" s="116"/>
      <c r="J69" s="99">
        <f t="shared" si="0"/>
        <v>7980</v>
      </c>
    </row>
    <row r="70" spans="1:10" ht="15.6" x14ac:dyDescent="0.3">
      <c r="A70" s="33"/>
      <c r="B70" s="12"/>
      <c r="C70" s="12">
        <v>625002</v>
      </c>
      <c r="D70" s="12">
        <v>41</v>
      </c>
      <c r="E70" s="57" t="s">
        <v>41</v>
      </c>
      <c r="F70" s="67">
        <v>79801</v>
      </c>
      <c r="G70" s="98"/>
      <c r="H70" s="34"/>
      <c r="I70" s="116"/>
      <c r="J70" s="99">
        <f t="shared" si="0"/>
        <v>79801</v>
      </c>
    </row>
    <row r="71" spans="1:10" ht="15.6" x14ac:dyDescent="0.3">
      <c r="A71" s="33"/>
      <c r="B71" s="12"/>
      <c r="C71" s="12">
        <v>625003</v>
      </c>
      <c r="D71" s="12">
        <v>41</v>
      </c>
      <c r="E71" s="57" t="s">
        <v>42</v>
      </c>
      <c r="F71" s="67">
        <v>4560</v>
      </c>
      <c r="G71" s="98"/>
      <c r="H71" s="34"/>
      <c r="I71" s="116"/>
      <c r="J71" s="99">
        <f t="shared" si="0"/>
        <v>4560</v>
      </c>
    </row>
    <row r="72" spans="1:10" ht="15.6" x14ac:dyDescent="0.3">
      <c r="A72" s="33"/>
      <c r="B72" s="12"/>
      <c r="C72" s="12">
        <v>625004</v>
      </c>
      <c r="D72" s="12">
        <v>41</v>
      </c>
      <c r="E72" s="57" t="s">
        <v>43</v>
      </c>
      <c r="F72" s="67">
        <v>17100</v>
      </c>
      <c r="G72" s="98"/>
      <c r="H72" s="34"/>
      <c r="I72" s="116"/>
      <c r="J72" s="99">
        <f t="shared" si="0"/>
        <v>17100</v>
      </c>
    </row>
    <row r="73" spans="1:10" ht="15.6" x14ac:dyDescent="0.3">
      <c r="A73" s="33"/>
      <c r="B73" s="12"/>
      <c r="C73" s="12">
        <v>625005</v>
      </c>
      <c r="D73" s="12">
        <v>41</v>
      </c>
      <c r="E73" s="57" t="s">
        <v>44</v>
      </c>
      <c r="F73" s="67">
        <v>5700</v>
      </c>
      <c r="G73" s="98"/>
      <c r="H73" s="34"/>
      <c r="I73" s="116"/>
      <c r="J73" s="99">
        <f t="shared" si="0"/>
        <v>5700</v>
      </c>
    </row>
    <row r="74" spans="1:10" ht="15.6" x14ac:dyDescent="0.3">
      <c r="A74" s="33"/>
      <c r="B74" s="12"/>
      <c r="C74" s="12">
        <v>625007</v>
      </c>
      <c r="D74" s="12">
        <v>41</v>
      </c>
      <c r="E74" s="57" t="s">
        <v>45</v>
      </c>
      <c r="F74" s="67">
        <v>27075</v>
      </c>
      <c r="G74" s="98"/>
      <c r="H74" s="34"/>
      <c r="I74" s="116"/>
      <c r="J74" s="99">
        <f t="shared" si="0"/>
        <v>27075</v>
      </c>
    </row>
    <row r="75" spans="1:10" ht="15.6" x14ac:dyDescent="0.3">
      <c r="A75" s="33"/>
      <c r="B75" s="12">
        <v>627</v>
      </c>
      <c r="C75" s="12"/>
      <c r="D75" s="12">
        <v>41</v>
      </c>
      <c r="E75" s="73" t="s">
        <v>46</v>
      </c>
      <c r="F75" s="67">
        <v>9900</v>
      </c>
      <c r="G75" s="98"/>
      <c r="H75" s="34"/>
      <c r="I75" s="116"/>
      <c r="J75" s="99">
        <f t="shared" si="0"/>
        <v>9900</v>
      </c>
    </row>
    <row r="76" spans="1:10" ht="46.5" customHeight="1" x14ac:dyDescent="0.3">
      <c r="A76" s="33"/>
      <c r="B76" s="31">
        <v>630</v>
      </c>
      <c r="C76" s="31"/>
      <c r="D76" s="58" t="s">
        <v>308</v>
      </c>
      <c r="E76" s="82" t="s">
        <v>47</v>
      </c>
      <c r="F76" s="69">
        <f>F117+F112+F106+F101+F88+F80+F77</f>
        <v>180255</v>
      </c>
      <c r="G76" s="132">
        <f>G117+G112+G106+G101+G88+G80+G77</f>
        <v>3617.58</v>
      </c>
      <c r="H76" s="124">
        <f>H117+H112+H106+H101+H88+H80+H77</f>
        <v>1384</v>
      </c>
      <c r="I76" s="138">
        <f>I117+I112+I106+I101+I88+I80+I77</f>
        <v>440</v>
      </c>
      <c r="J76" s="69">
        <f>J117+J112+J106+J101+J88+J80+J77</f>
        <v>184816.58000000002</v>
      </c>
    </row>
    <row r="77" spans="1:10" ht="15.6" x14ac:dyDescent="0.3">
      <c r="A77" s="33"/>
      <c r="B77" s="31">
        <v>631</v>
      </c>
      <c r="C77" s="31"/>
      <c r="D77" s="31">
        <v>41</v>
      </c>
      <c r="E77" s="81" t="s">
        <v>48</v>
      </c>
      <c r="F77" s="69">
        <f t="shared" ref="F77:J77" si="8">SUM(F78+F79)</f>
        <v>1280</v>
      </c>
      <c r="G77" s="132">
        <f t="shared" si="8"/>
        <v>0</v>
      </c>
      <c r="H77" s="124">
        <f t="shared" si="8"/>
        <v>0</v>
      </c>
      <c r="I77" s="138">
        <f t="shared" si="8"/>
        <v>0</v>
      </c>
      <c r="J77" s="69">
        <f t="shared" si="8"/>
        <v>1280</v>
      </c>
    </row>
    <row r="78" spans="1:10" ht="15.6" x14ac:dyDescent="0.3">
      <c r="A78" s="33"/>
      <c r="B78" s="12">
        <v>631</v>
      </c>
      <c r="C78" s="12">
        <v>631001</v>
      </c>
      <c r="D78" s="12">
        <v>41</v>
      </c>
      <c r="E78" s="57" t="s">
        <v>49</v>
      </c>
      <c r="F78" s="67">
        <v>1280</v>
      </c>
      <c r="G78" s="98"/>
      <c r="H78" s="34"/>
      <c r="I78" s="116"/>
      <c r="J78" s="99">
        <f t="shared" si="0"/>
        <v>1280</v>
      </c>
    </row>
    <row r="79" spans="1:10" ht="15.6" x14ac:dyDescent="0.3">
      <c r="A79" s="33"/>
      <c r="B79" s="12"/>
      <c r="C79" s="12">
        <v>631002</v>
      </c>
      <c r="D79" s="12">
        <v>41</v>
      </c>
      <c r="E79" s="57" t="s">
        <v>225</v>
      </c>
      <c r="F79" s="67"/>
      <c r="G79" s="98"/>
      <c r="H79" s="34"/>
      <c r="I79" s="116"/>
      <c r="J79" s="99">
        <f t="shared" si="0"/>
        <v>0</v>
      </c>
    </row>
    <row r="80" spans="1:10" ht="27" x14ac:dyDescent="0.3">
      <c r="A80" s="33"/>
      <c r="B80" s="31">
        <v>632</v>
      </c>
      <c r="C80" s="31"/>
      <c r="D80" s="58" t="s">
        <v>309</v>
      </c>
      <c r="E80" s="81" t="s">
        <v>50</v>
      </c>
      <c r="F80" s="69">
        <f>SUM(F81:F87)</f>
        <v>33898</v>
      </c>
      <c r="G80" s="132">
        <f t="shared" ref="G80:J80" si="9">SUM(G81:G87)</f>
        <v>3614.0699999999997</v>
      </c>
      <c r="H80" s="124">
        <f t="shared" si="9"/>
        <v>0</v>
      </c>
      <c r="I80" s="138">
        <f t="shared" si="9"/>
        <v>400</v>
      </c>
      <c r="J80" s="69">
        <f t="shared" si="9"/>
        <v>37112.07</v>
      </c>
    </row>
    <row r="81" spans="1:10" ht="15.6" x14ac:dyDescent="0.3">
      <c r="A81" s="33"/>
      <c r="B81" s="12"/>
      <c r="C81" s="12">
        <v>632001</v>
      </c>
      <c r="D81" s="12">
        <v>41</v>
      </c>
      <c r="E81" s="57" t="s">
        <v>51</v>
      </c>
      <c r="F81" s="67">
        <v>17000</v>
      </c>
      <c r="G81" s="131">
        <v>-5000</v>
      </c>
      <c r="H81" s="34"/>
      <c r="I81" s="127"/>
      <c r="J81" s="99">
        <f t="shared" si="0"/>
        <v>12000</v>
      </c>
    </row>
    <row r="82" spans="1:10" ht="15.6" x14ac:dyDescent="0.3">
      <c r="A82" s="33"/>
      <c r="B82" s="12"/>
      <c r="C82" s="12">
        <v>632001</v>
      </c>
      <c r="D82" s="12" t="s">
        <v>24</v>
      </c>
      <c r="E82" s="57" t="s">
        <v>51</v>
      </c>
      <c r="F82" s="103">
        <v>3000</v>
      </c>
      <c r="G82" s="131"/>
      <c r="H82" s="34"/>
      <c r="I82" s="116"/>
      <c r="J82" s="103">
        <f t="shared" si="0"/>
        <v>3000</v>
      </c>
    </row>
    <row r="83" spans="1:10" ht="15.6" x14ac:dyDescent="0.3">
      <c r="A83" s="33"/>
      <c r="B83" s="12"/>
      <c r="C83" s="12">
        <v>632001</v>
      </c>
      <c r="D83" s="12">
        <v>111</v>
      </c>
      <c r="E83" s="57" t="s">
        <v>51</v>
      </c>
      <c r="F83" s="196"/>
      <c r="G83" s="131">
        <v>8614.07</v>
      </c>
      <c r="H83" s="121"/>
      <c r="I83" s="127"/>
      <c r="J83" s="196">
        <f t="shared" si="0"/>
        <v>8614.07</v>
      </c>
    </row>
    <row r="84" spans="1:10" ht="15.6" x14ac:dyDescent="0.3">
      <c r="A84" s="33"/>
      <c r="B84" s="12"/>
      <c r="C84" s="12">
        <v>632002</v>
      </c>
      <c r="D84" s="12">
        <v>41</v>
      </c>
      <c r="E84" s="57" t="s">
        <v>52</v>
      </c>
      <c r="F84" s="67">
        <v>6000</v>
      </c>
      <c r="G84" s="98"/>
      <c r="H84" s="34"/>
      <c r="I84" s="127">
        <v>400</v>
      </c>
      <c r="J84" s="99">
        <f t="shared" si="0"/>
        <v>5600</v>
      </c>
    </row>
    <row r="85" spans="1:10" ht="15.6" x14ac:dyDescent="0.3">
      <c r="A85" s="33"/>
      <c r="B85" s="12"/>
      <c r="C85" s="12">
        <v>632003</v>
      </c>
      <c r="D85" s="12">
        <v>41</v>
      </c>
      <c r="E85" s="57" t="s">
        <v>53</v>
      </c>
      <c r="F85" s="67">
        <v>3000</v>
      </c>
      <c r="G85" s="98"/>
      <c r="H85" s="34"/>
      <c r="I85" s="116"/>
      <c r="J85" s="99">
        <f t="shared" si="0"/>
        <v>3000</v>
      </c>
    </row>
    <row r="86" spans="1:10" ht="15.6" x14ac:dyDescent="0.3">
      <c r="A86" s="33"/>
      <c r="B86" s="12"/>
      <c r="C86" s="12">
        <v>632004</v>
      </c>
      <c r="D86" s="12">
        <v>41</v>
      </c>
      <c r="E86" s="57" t="s">
        <v>54</v>
      </c>
      <c r="F86" s="67">
        <v>898</v>
      </c>
      <c r="G86" s="98"/>
      <c r="H86" s="34"/>
      <c r="I86" s="116"/>
      <c r="J86" s="99">
        <f t="shared" ref="J86:J155" si="10">F86+G86+H86-I86</f>
        <v>898</v>
      </c>
    </row>
    <row r="87" spans="1:10" ht="15.6" x14ac:dyDescent="0.3">
      <c r="A87" s="33"/>
      <c r="B87" s="12"/>
      <c r="C87" s="12">
        <v>632005</v>
      </c>
      <c r="D87" s="12">
        <v>41</v>
      </c>
      <c r="E87" s="57" t="s">
        <v>55</v>
      </c>
      <c r="F87" s="67">
        <v>4000</v>
      </c>
      <c r="G87" s="98"/>
      <c r="H87" s="34"/>
      <c r="I87" s="116"/>
      <c r="J87" s="99">
        <f t="shared" si="10"/>
        <v>4000</v>
      </c>
    </row>
    <row r="88" spans="1:10" ht="15.6" x14ac:dyDescent="0.3">
      <c r="A88" s="33"/>
      <c r="B88" s="31">
        <v>633</v>
      </c>
      <c r="C88" s="31"/>
      <c r="D88" s="58">
        <v>41</v>
      </c>
      <c r="E88" s="81" t="s">
        <v>56</v>
      </c>
      <c r="F88" s="69">
        <f>SUM(F89:F100)</f>
        <v>18940</v>
      </c>
      <c r="G88" s="132">
        <f t="shared" ref="G88:J88" si="11">SUM(G89:G100)</f>
        <v>400</v>
      </c>
      <c r="H88" s="124">
        <f t="shared" si="11"/>
        <v>100</v>
      </c>
      <c r="I88" s="138">
        <f t="shared" si="11"/>
        <v>0</v>
      </c>
      <c r="J88" s="69">
        <f t="shared" si="11"/>
        <v>19440</v>
      </c>
    </row>
    <row r="89" spans="1:10" ht="15.6" x14ac:dyDescent="0.3">
      <c r="A89" s="33"/>
      <c r="B89" s="12"/>
      <c r="C89" s="12">
        <v>633001</v>
      </c>
      <c r="D89" s="12">
        <v>41</v>
      </c>
      <c r="E89" s="73" t="s">
        <v>253</v>
      </c>
      <c r="F89" s="67">
        <v>1000</v>
      </c>
      <c r="G89" s="98"/>
      <c r="H89" s="34"/>
      <c r="I89" s="116"/>
      <c r="J89" s="99">
        <f t="shared" si="10"/>
        <v>1000</v>
      </c>
    </row>
    <row r="90" spans="1:10" ht="15.6" x14ac:dyDescent="0.3">
      <c r="A90" s="33"/>
      <c r="B90" s="12"/>
      <c r="C90" s="12">
        <v>633002</v>
      </c>
      <c r="D90" s="12">
        <v>41</v>
      </c>
      <c r="E90" s="57" t="s">
        <v>57</v>
      </c>
      <c r="F90" s="67">
        <v>1000</v>
      </c>
      <c r="G90" s="98"/>
      <c r="H90" s="34"/>
      <c r="I90" s="116"/>
      <c r="J90" s="99">
        <f t="shared" si="10"/>
        <v>1000</v>
      </c>
    </row>
    <row r="91" spans="1:10" ht="31.2" x14ac:dyDescent="0.3">
      <c r="A91" s="33"/>
      <c r="B91" s="12"/>
      <c r="C91" s="12">
        <v>633004</v>
      </c>
      <c r="D91" s="12">
        <v>41</v>
      </c>
      <c r="E91" s="73" t="s">
        <v>252</v>
      </c>
      <c r="F91" s="67">
        <v>2500</v>
      </c>
      <c r="G91" s="98"/>
      <c r="H91" s="34"/>
      <c r="I91" s="127"/>
      <c r="J91" s="99">
        <f t="shared" si="10"/>
        <v>2500</v>
      </c>
    </row>
    <row r="92" spans="1:10" ht="15.6" x14ac:dyDescent="0.3">
      <c r="A92" s="33"/>
      <c r="B92" s="12"/>
      <c r="C92" s="12">
        <v>633006</v>
      </c>
      <c r="D92" s="12">
        <v>41</v>
      </c>
      <c r="E92" s="57" t="s">
        <v>59</v>
      </c>
      <c r="F92" s="67">
        <v>6400</v>
      </c>
      <c r="G92" s="98"/>
      <c r="H92" s="96"/>
      <c r="I92" s="116"/>
      <c r="J92" s="99">
        <f t="shared" si="10"/>
        <v>6400</v>
      </c>
    </row>
    <row r="93" spans="1:10" ht="15.6" x14ac:dyDescent="0.3">
      <c r="A93" s="33"/>
      <c r="B93" s="12"/>
      <c r="C93" s="12">
        <v>633006</v>
      </c>
      <c r="D93" s="12">
        <v>41</v>
      </c>
      <c r="E93" s="57" t="s">
        <v>221</v>
      </c>
      <c r="F93" s="67">
        <v>1000</v>
      </c>
      <c r="G93" s="98"/>
      <c r="H93" s="34"/>
      <c r="I93" s="116"/>
      <c r="J93" s="99">
        <f t="shared" si="10"/>
        <v>1000</v>
      </c>
    </row>
    <row r="94" spans="1:10" ht="15.6" x14ac:dyDescent="0.3">
      <c r="A94" s="33"/>
      <c r="B94" s="12"/>
      <c r="C94" s="12">
        <v>633006</v>
      </c>
      <c r="D94" s="12">
        <v>41</v>
      </c>
      <c r="E94" s="57" t="s">
        <v>60</v>
      </c>
      <c r="F94" s="99">
        <v>900</v>
      </c>
      <c r="G94" s="98"/>
      <c r="H94" s="34"/>
      <c r="I94" s="116"/>
      <c r="J94" s="99">
        <f t="shared" si="10"/>
        <v>900</v>
      </c>
    </row>
    <row r="95" spans="1:10" ht="15.6" x14ac:dyDescent="0.3">
      <c r="A95" s="33"/>
      <c r="B95" s="12"/>
      <c r="C95" s="12">
        <v>633009</v>
      </c>
      <c r="D95" s="12">
        <v>41</v>
      </c>
      <c r="E95" s="57" t="s">
        <v>62</v>
      </c>
      <c r="F95" s="99">
        <v>500</v>
      </c>
      <c r="G95" s="98"/>
      <c r="H95" s="34"/>
      <c r="I95" s="116"/>
      <c r="J95" s="99">
        <f t="shared" si="10"/>
        <v>500</v>
      </c>
    </row>
    <row r="96" spans="1:10" ht="15.6" x14ac:dyDescent="0.3">
      <c r="A96" s="33"/>
      <c r="B96" s="12"/>
      <c r="C96" s="12">
        <v>633010</v>
      </c>
      <c r="D96" s="12">
        <v>41</v>
      </c>
      <c r="E96" s="57" t="s">
        <v>63</v>
      </c>
      <c r="F96" s="99">
        <v>640</v>
      </c>
      <c r="G96" s="98"/>
      <c r="H96" s="34"/>
      <c r="I96" s="116"/>
      <c r="J96" s="99">
        <f t="shared" si="10"/>
        <v>640</v>
      </c>
    </row>
    <row r="97" spans="1:10" ht="15.6" x14ac:dyDescent="0.3">
      <c r="A97" s="33"/>
      <c r="B97" s="12"/>
      <c r="C97" s="12">
        <v>633013</v>
      </c>
      <c r="D97" s="12">
        <v>41</v>
      </c>
      <c r="E97" s="57" t="s">
        <v>64</v>
      </c>
      <c r="F97" s="99"/>
      <c r="G97" s="131">
        <v>200</v>
      </c>
      <c r="H97" s="96">
        <v>100</v>
      </c>
      <c r="I97" s="116"/>
      <c r="J97" s="99">
        <f t="shared" si="10"/>
        <v>300</v>
      </c>
    </row>
    <row r="98" spans="1:10" ht="15.6" x14ac:dyDescent="0.3">
      <c r="A98" s="33"/>
      <c r="B98" s="12"/>
      <c r="C98" s="12">
        <v>633016</v>
      </c>
      <c r="D98" s="12">
        <v>41</v>
      </c>
      <c r="E98" s="57" t="s">
        <v>65</v>
      </c>
      <c r="F98" s="99">
        <v>3000</v>
      </c>
      <c r="G98" s="131"/>
      <c r="H98" s="96"/>
      <c r="I98" s="116"/>
      <c r="J98" s="99">
        <f t="shared" si="10"/>
        <v>3000</v>
      </c>
    </row>
    <row r="99" spans="1:10" ht="15.6" x14ac:dyDescent="0.3">
      <c r="A99" s="33"/>
      <c r="B99" s="12"/>
      <c r="C99" s="12">
        <v>633016</v>
      </c>
      <c r="D99" s="12">
        <v>41</v>
      </c>
      <c r="E99" s="57" t="s">
        <v>66</v>
      </c>
      <c r="F99" s="99">
        <v>2000</v>
      </c>
      <c r="G99" s="131"/>
      <c r="H99" s="34"/>
      <c r="I99" s="116"/>
      <c r="J99" s="99">
        <f t="shared" si="10"/>
        <v>2000</v>
      </c>
    </row>
    <row r="100" spans="1:10" ht="15.6" x14ac:dyDescent="0.3">
      <c r="A100" s="33"/>
      <c r="B100" s="12"/>
      <c r="C100" s="12">
        <v>633018</v>
      </c>
      <c r="D100" s="12">
        <v>41</v>
      </c>
      <c r="E100" s="57" t="s">
        <v>298</v>
      </c>
      <c r="F100" s="99"/>
      <c r="G100" s="131">
        <v>200</v>
      </c>
      <c r="H100" s="96"/>
      <c r="I100" s="116"/>
      <c r="J100" s="99">
        <f t="shared" si="10"/>
        <v>200</v>
      </c>
    </row>
    <row r="101" spans="1:10" ht="15.6" x14ac:dyDescent="0.3">
      <c r="A101" s="33"/>
      <c r="B101" s="31">
        <v>634</v>
      </c>
      <c r="C101" s="31"/>
      <c r="D101" s="31">
        <v>41</v>
      </c>
      <c r="E101" s="81" t="s">
        <v>67</v>
      </c>
      <c r="F101" s="69">
        <f t="shared" ref="F101:J101" si="12">SUM(F102:F105)</f>
        <v>1994</v>
      </c>
      <c r="G101" s="132">
        <f t="shared" si="12"/>
        <v>0</v>
      </c>
      <c r="H101" s="124">
        <f t="shared" si="12"/>
        <v>40</v>
      </c>
      <c r="I101" s="138">
        <f t="shared" si="12"/>
        <v>40</v>
      </c>
      <c r="J101" s="69">
        <f t="shared" si="12"/>
        <v>1994</v>
      </c>
    </row>
    <row r="102" spans="1:10" ht="15.6" x14ac:dyDescent="0.3">
      <c r="A102" s="33"/>
      <c r="B102" s="12"/>
      <c r="C102" s="12">
        <v>634001</v>
      </c>
      <c r="D102" s="12">
        <v>41</v>
      </c>
      <c r="E102" s="57" t="s">
        <v>68</v>
      </c>
      <c r="F102" s="99">
        <v>560</v>
      </c>
      <c r="G102" s="98"/>
      <c r="H102" s="34"/>
      <c r="I102" s="127">
        <v>40</v>
      </c>
      <c r="J102" s="99">
        <f t="shared" si="10"/>
        <v>520</v>
      </c>
    </row>
    <row r="103" spans="1:10" ht="15.6" x14ac:dyDescent="0.3">
      <c r="A103" s="33"/>
      <c r="B103" s="12"/>
      <c r="C103" s="12">
        <v>634002</v>
      </c>
      <c r="D103" s="12">
        <v>41</v>
      </c>
      <c r="E103" s="57" t="s">
        <v>254</v>
      </c>
      <c r="F103" s="99">
        <v>512</v>
      </c>
      <c r="G103" s="131">
        <v>-30</v>
      </c>
      <c r="H103" s="96">
        <v>40</v>
      </c>
      <c r="I103" s="127"/>
      <c r="J103" s="99">
        <f t="shared" si="10"/>
        <v>522</v>
      </c>
    </row>
    <row r="104" spans="1:10" ht="15.6" x14ac:dyDescent="0.3">
      <c r="A104" s="33"/>
      <c r="B104" s="12"/>
      <c r="C104" s="12">
        <v>634003</v>
      </c>
      <c r="D104" s="12">
        <v>41</v>
      </c>
      <c r="E104" s="57" t="s">
        <v>69</v>
      </c>
      <c r="F104" s="99">
        <v>872</v>
      </c>
      <c r="G104" s="131">
        <v>30</v>
      </c>
      <c r="H104" s="96"/>
      <c r="I104" s="116"/>
      <c r="J104" s="99">
        <f t="shared" si="10"/>
        <v>902</v>
      </c>
    </row>
    <row r="105" spans="1:10" ht="15.6" x14ac:dyDescent="0.3">
      <c r="A105" s="33"/>
      <c r="B105" s="12"/>
      <c r="C105" s="12">
        <v>634005</v>
      </c>
      <c r="D105" s="12">
        <v>41</v>
      </c>
      <c r="E105" s="57" t="s">
        <v>70</v>
      </c>
      <c r="F105" s="99">
        <v>50</v>
      </c>
      <c r="G105" s="98"/>
      <c r="H105" s="34"/>
      <c r="I105" s="116"/>
      <c r="J105" s="99">
        <f t="shared" si="10"/>
        <v>50</v>
      </c>
    </row>
    <row r="106" spans="1:10" ht="15.6" x14ac:dyDescent="0.3">
      <c r="A106" s="33"/>
      <c r="B106" s="31">
        <v>635</v>
      </c>
      <c r="C106" s="31"/>
      <c r="D106" s="31" t="s">
        <v>140</v>
      </c>
      <c r="E106" s="81" t="s">
        <v>71</v>
      </c>
      <c r="F106" s="69">
        <f>SUM(F107:F111)</f>
        <v>10300</v>
      </c>
      <c r="G106" s="132">
        <f>SUM(G107:G111)</f>
        <v>0</v>
      </c>
      <c r="H106" s="124">
        <f>SUM(H107:H111)</f>
        <v>0</v>
      </c>
      <c r="I106" s="138">
        <f>SUM(I107:I111)</f>
        <v>0</v>
      </c>
      <c r="J106" s="69">
        <f>SUM(J107:J111)</f>
        <v>10300</v>
      </c>
    </row>
    <row r="107" spans="1:10" ht="15.6" x14ac:dyDescent="0.3">
      <c r="A107" s="33"/>
      <c r="B107" s="12"/>
      <c r="C107" s="12">
        <v>635002</v>
      </c>
      <c r="D107" s="12">
        <v>41</v>
      </c>
      <c r="E107" s="57" t="s">
        <v>72</v>
      </c>
      <c r="F107" s="99">
        <v>500</v>
      </c>
      <c r="G107" s="98"/>
      <c r="H107" s="34"/>
      <c r="I107" s="116"/>
      <c r="J107" s="99">
        <f t="shared" si="10"/>
        <v>500</v>
      </c>
    </row>
    <row r="108" spans="1:10" ht="15.6" x14ac:dyDescent="0.3">
      <c r="A108" s="33"/>
      <c r="B108" s="12"/>
      <c r="C108" s="12">
        <v>635004</v>
      </c>
      <c r="D108" s="12">
        <v>41</v>
      </c>
      <c r="E108" s="57" t="s">
        <v>74</v>
      </c>
      <c r="F108" s="99">
        <v>300</v>
      </c>
      <c r="G108" s="98"/>
      <c r="H108" s="34"/>
      <c r="I108" s="116"/>
      <c r="J108" s="99">
        <f t="shared" si="10"/>
        <v>300</v>
      </c>
    </row>
    <row r="109" spans="1:10" ht="15.6" x14ac:dyDescent="0.3">
      <c r="A109" s="33"/>
      <c r="B109" s="12"/>
      <c r="C109" s="12">
        <v>635006</v>
      </c>
      <c r="D109" s="12">
        <v>41</v>
      </c>
      <c r="E109" s="57" t="s">
        <v>76</v>
      </c>
      <c r="F109" s="99">
        <v>500</v>
      </c>
      <c r="G109" s="98"/>
      <c r="H109" s="34"/>
      <c r="I109" s="116"/>
      <c r="J109" s="99">
        <f t="shared" si="10"/>
        <v>500</v>
      </c>
    </row>
    <row r="110" spans="1:10" ht="15.6" x14ac:dyDescent="0.3">
      <c r="A110" s="33"/>
      <c r="B110" s="12"/>
      <c r="C110" s="12">
        <v>635009</v>
      </c>
      <c r="D110" s="12">
        <v>41</v>
      </c>
      <c r="E110" s="57" t="s">
        <v>77</v>
      </c>
      <c r="F110" s="99">
        <v>6000</v>
      </c>
      <c r="G110" s="98"/>
      <c r="H110" s="34"/>
      <c r="I110" s="127"/>
      <c r="J110" s="99">
        <f t="shared" si="10"/>
        <v>6000</v>
      </c>
    </row>
    <row r="111" spans="1:10" ht="15.6" x14ac:dyDescent="0.3">
      <c r="A111" s="33"/>
      <c r="B111" s="12"/>
      <c r="C111" s="12">
        <v>635009</v>
      </c>
      <c r="D111" s="12" t="s">
        <v>24</v>
      </c>
      <c r="E111" s="57" t="s">
        <v>77</v>
      </c>
      <c r="F111" s="103">
        <v>3000</v>
      </c>
      <c r="G111" s="98"/>
      <c r="H111" s="34"/>
      <c r="I111" s="116"/>
      <c r="J111" s="103">
        <f t="shared" si="10"/>
        <v>3000</v>
      </c>
    </row>
    <row r="112" spans="1:10" ht="15.6" x14ac:dyDescent="0.3">
      <c r="A112" s="33"/>
      <c r="B112" s="31">
        <v>636</v>
      </c>
      <c r="C112" s="31"/>
      <c r="D112" s="31">
        <v>41</v>
      </c>
      <c r="E112" s="81" t="s">
        <v>78</v>
      </c>
      <c r="F112" s="69">
        <f>SUM(F113:F116)</f>
        <v>1040</v>
      </c>
      <c r="G112" s="132">
        <f t="shared" ref="G112:J112" si="13">SUM(G113:G116)</f>
        <v>0</v>
      </c>
      <c r="H112" s="124">
        <f t="shared" si="13"/>
        <v>1000</v>
      </c>
      <c r="I112" s="138">
        <f t="shared" si="13"/>
        <v>0</v>
      </c>
      <c r="J112" s="69">
        <f t="shared" si="13"/>
        <v>2040</v>
      </c>
    </row>
    <row r="113" spans="1:10" ht="15.6" x14ac:dyDescent="0.3">
      <c r="A113" s="33"/>
      <c r="B113" s="31"/>
      <c r="C113" s="12">
        <v>636001</v>
      </c>
      <c r="D113" s="12">
        <v>41</v>
      </c>
      <c r="E113" s="57" t="s">
        <v>78</v>
      </c>
      <c r="F113" s="69"/>
      <c r="G113" s="131">
        <v>1</v>
      </c>
      <c r="H113" s="96"/>
      <c r="I113" s="116"/>
      <c r="J113" s="99">
        <f t="shared" si="10"/>
        <v>1</v>
      </c>
    </row>
    <row r="114" spans="1:10" ht="15.6" x14ac:dyDescent="0.3">
      <c r="A114" s="33"/>
      <c r="B114" s="12"/>
      <c r="C114" s="12">
        <v>636002</v>
      </c>
      <c r="D114" s="12">
        <v>41</v>
      </c>
      <c r="E114" s="57" t="s">
        <v>74</v>
      </c>
      <c r="F114" s="99">
        <v>800</v>
      </c>
      <c r="G114" s="131">
        <v>-1</v>
      </c>
      <c r="H114" s="34"/>
      <c r="I114" s="127"/>
      <c r="J114" s="99">
        <f t="shared" si="10"/>
        <v>799</v>
      </c>
    </row>
    <row r="115" spans="1:10" ht="15.6" x14ac:dyDescent="0.3">
      <c r="A115" s="33"/>
      <c r="B115" s="12"/>
      <c r="C115" s="12">
        <v>636007</v>
      </c>
      <c r="D115" s="12">
        <v>41</v>
      </c>
      <c r="E115" s="57" t="s">
        <v>332</v>
      </c>
      <c r="F115" s="99"/>
      <c r="G115" s="131"/>
      <c r="H115" s="96">
        <v>1000</v>
      </c>
      <c r="I115" s="127"/>
      <c r="J115" s="99">
        <f t="shared" si="10"/>
        <v>1000</v>
      </c>
    </row>
    <row r="116" spans="1:10" ht="15.6" x14ac:dyDescent="0.3">
      <c r="A116" s="33"/>
      <c r="B116" s="12"/>
      <c r="C116" s="12">
        <v>636008</v>
      </c>
      <c r="D116" s="12">
        <v>41</v>
      </c>
      <c r="E116" s="57" t="s">
        <v>79</v>
      </c>
      <c r="F116" s="99">
        <v>240</v>
      </c>
      <c r="G116" s="98"/>
      <c r="H116" s="34"/>
      <c r="I116" s="116"/>
      <c r="J116" s="99">
        <f t="shared" si="10"/>
        <v>240</v>
      </c>
    </row>
    <row r="117" spans="1:10" ht="15.6" x14ac:dyDescent="0.3">
      <c r="A117" s="33"/>
      <c r="B117" s="31">
        <v>637</v>
      </c>
      <c r="C117" s="31"/>
      <c r="D117" s="31" t="s">
        <v>290</v>
      </c>
      <c r="E117" s="81" t="s">
        <v>80</v>
      </c>
      <c r="F117" s="69">
        <f>SUM(F118:F137)</f>
        <v>112803</v>
      </c>
      <c r="G117" s="132">
        <f t="shared" ref="G117:J117" si="14">SUM(G118:G137)</f>
        <v>-396.48999999999978</v>
      </c>
      <c r="H117" s="124">
        <f t="shared" si="14"/>
        <v>244</v>
      </c>
      <c r="I117" s="138">
        <f t="shared" si="14"/>
        <v>0</v>
      </c>
      <c r="J117" s="69">
        <f t="shared" si="14"/>
        <v>112650.51</v>
      </c>
    </row>
    <row r="118" spans="1:10" ht="15.6" x14ac:dyDescent="0.3">
      <c r="A118" s="33"/>
      <c r="B118" s="31"/>
      <c r="C118" s="12">
        <v>637002</v>
      </c>
      <c r="D118" s="12">
        <v>41</v>
      </c>
      <c r="E118" s="57" t="s">
        <v>277</v>
      </c>
      <c r="F118" s="106"/>
      <c r="G118" s="128">
        <v>1000</v>
      </c>
      <c r="H118" s="34"/>
      <c r="I118" s="116"/>
      <c r="J118" s="99">
        <f t="shared" si="10"/>
        <v>1000</v>
      </c>
    </row>
    <row r="119" spans="1:10" ht="15.6" x14ac:dyDescent="0.3">
      <c r="A119" s="33"/>
      <c r="B119" s="31"/>
      <c r="C119" s="12">
        <v>637003</v>
      </c>
      <c r="D119" s="12">
        <v>41</v>
      </c>
      <c r="E119" s="57" t="s">
        <v>81</v>
      </c>
      <c r="F119" s="99">
        <v>3200</v>
      </c>
      <c r="G119" s="98"/>
      <c r="H119" s="34"/>
      <c r="I119" s="116"/>
      <c r="J119" s="99">
        <f t="shared" si="10"/>
        <v>3200</v>
      </c>
    </row>
    <row r="120" spans="1:10" ht="15.6" x14ac:dyDescent="0.3">
      <c r="A120" s="33"/>
      <c r="B120" s="31"/>
      <c r="C120" s="12">
        <v>637004</v>
      </c>
      <c r="D120" s="12">
        <v>41</v>
      </c>
      <c r="E120" s="57" t="s">
        <v>82</v>
      </c>
      <c r="F120" s="99">
        <v>8000</v>
      </c>
      <c r="G120" s="98"/>
      <c r="H120" s="34"/>
      <c r="I120" s="116"/>
      <c r="J120" s="99">
        <f t="shared" si="10"/>
        <v>8000</v>
      </c>
    </row>
    <row r="121" spans="1:10" ht="15.6" x14ac:dyDescent="0.3">
      <c r="A121" s="33"/>
      <c r="B121" s="34"/>
      <c r="C121" s="12">
        <v>637005</v>
      </c>
      <c r="D121" s="12">
        <v>41</v>
      </c>
      <c r="E121" s="73" t="s">
        <v>255</v>
      </c>
      <c r="F121" s="99">
        <v>3500</v>
      </c>
      <c r="G121" s="98"/>
      <c r="H121" s="34"/>
      <c r="I121" s="116"/>
      <c r="J121" s="99">
        <f t="shared" si="10"/>
        <v>3500</v>
      </c>
    </row>
    <row r="122" spans="1:10" ht="15.6" x14ac:dyDescent="0.3">
      <c r="A122" s="33"/>
      <c r="B122" s="34"/>
      <c r="C122" s="12">
        <v>637006</v>
      </c>
      <c r="D122" s="12">
        <v>41</v>
      </c>
      <c r="E122" s="57" t="s">
        <v>83</v>
      </c>
      <c r="F122" s="99">
        <v>192</v>
      </c>
      <c r="G122" s="98"/>
      <c r="H122" s="34"/>
      <c r="I122" s="116"/>
      <c r="J122" s="99">
        <f t="shared" si="10"/>
        <v>192</v>
      </c>
    </row>
    <row r="123" spans="1:10" ht="15.6" x14ac:dyDescent="0.3">
      <c r="A123" s="33"/>
      <c r="B123" s="34"/>
      <c r="C123" s="12">
        <v>637009</v>
      </c>
      <c r="D123" s="12">
        <v>41</v>
      </c>
      <c r="E123" s="57" t="s">
        <v>84</v>
      </c>
      <c r="F123" s="99">
        <v>200</v>
      </c>
      <c r="G123" s="98"/>
      <c r="H123" s="34"/>
      <c r="I123" s="116"/>
      <c r="J123" s="99">
        <f t="shared" si="10"/>
        <v>200</v>
      </c>
    </row>
    <row r="124" spans="1:10" ht="15.6" x14ac:dyDescent="0.3">
      <c r="A124" s="33"/>
      <c r="B124" s="34"/>
      <c r="C124" s="12">
        <v>637011</v>
      </c>
      <c r="D124" s="12">
        <v>41</v>
      </c>
      <c r="E124" s="73" t="s">
        <v>223</v>
      </c>
      <c r="F124" s="99"/>
      <c r="G124" s="98"/>
      <c r="H124" s="34"/>
      <c r="I124" s="116"/>
      <c r="J124" s="99">
        <f t="shared" si="10"/>
        <v>0</v>
      </c>
    </row>
    <row r="125" spans="1:10" ht="15.6" x14ac:dyDescent="0.3">
      <c r="A125" s="33"/>
      <c r="B125" s="34"/>
      <c r="C125" s="12">
        <v>637012</v>
      </c>
      <c r="D125" s="12">
        <v>41</v>
      </c>
      <c r="E125" s="57" t="s">
        <v>85</v>
      </c>
      <c r="F125" s="99">
        <v>1200</v>
      </c>
      <c r="G125" s="98"/>
      <c r="H125" s="34"/>
      <c r="I125" s="116"/>
      <c r="J125" s="99">
        <f t="shared" si="10"/>
        <v>1200</v>
      </c>
    </row>
    <row r="126" spans="1:10" ht="15.6" x14ac:dyDescent="0.3">
      <c r="A126" s="33"/>
      <c r="B126" s="34"/>
      <c r="C126" s="12">
        <v>637014</v>
      </c>
      <c r="D126" s="12">
        <v>41</v>
      </c>
      <c r="E126" s="57" t="s">
        <v>261</v>
      </c>
      <c r="F126" s="99">
        <v>15911</v>
      </c>
      <c r="G126" s="98"/>
      <c r="H126" s="34"/>
      <c r="I126" s="116"/>
      <c r="J126" s="99">
        <f t="shared" si="10"/>
        <v>15911</v>
      </c>
    </row>
    <row r="127" spans="1:10" ht="15.6" x14ac:dyDescent="0.3">
      <c r="A127" s="33"/>
      <c r="B127" s="34"/>
      <c r="C127" s="12">
        <v>637016</v>
      </c>
      <c r="D127" s="12">
        <v>41</v>
      </c>
      <c r="E127" s="57" t="s">
        <v>86</v>
      </c>
      <c r="F127" s="99">
        <v>5500</v>
      </c>
      <c r="G127" s="98"/>
      <c r="H127" s="34"/>
      <c r="I127" s="116"/>
      <c r="J127" s="99">
        <f t="shared" si="10"/>
        <v>5500</v>
      </c>
    </row>
    <row r="128" spans="1:10" ht="15.6" x14ac:dyDescent="0.3">
      <c r="A128" s="33"/>
      <c r="B128" s="34"/>
      <c r="C128" s="12">
        <v>637021</v>
      </c>
      <c r="D128" s="12">
        <v>41</v>
      </c>
      <c r="E128" s="57" t="s">
        <v>87</v>
      </c>
      <c r="F128" s="106"/>
      <c r="G128" s="98"/>
      <c r="H128" s="34"/>
      <c r="I128" s="116"/>
      <c r="J128" s="99">
        <f t="shared" si="10"/>
        <v>0</v>
      </c>
    </row>
    <row r="129" spans="1:10" ht="15.6" x14ac:dyDescent="0.3">
      <c r="A129" s="33"/>
      <c r="B129" s="34"/>
      <c r="C129" s="12">
        <v>637026</v>
      </c>
      <c r="D129" s="12">
        <v>41</v>
      </c>
      <c r="E129" s="57" t="s">
        <v>88</v>
      </c>
      <c r="F129" s="99">
        <v>64000</v>
      </c>
      <c r="G129" s="98"/>
      <c r="H129" s="34"/>
      <c r="I129" s="116"/>
      <c r="J129" s="99">
        <f t="shared" si="10"/>
        <v>64000</v>
      </c>
    </row>
    <row r="130" spans="1:10" ht="15.6" x14ac:dyDescent="0.3">
      <c r="A130" s="33"/>
      <c r="B130" s="34"/>
      <c r="C130" s="12">
        <v>637027</v>
      </c>
      <c r="D130" s="12">
        <v>41</v>
      </c>
      <c r="E130" s="73" t="s">
        <v>89</v>
      </c>
      <c r="F130" s="99">
        <v>4000</v>
      </c>
      <c r="G130" s="98"/>
      <c r="H130" s="34"/>
      <c r="I130" s="116"/>
      <c r="J130" s="99">
        <f t="shared" si="10"/>
        <v>4000</v>
      </c>
    </row>
    <row r="131" spans="1:10" ht="15" customHeight="1" x14ac:dyDescent="0.3">
      <c r="A131" s="33"/>
      <c r="B131" s="34"/>
      <c r="C131" s="12">
        <v>637031</v>
      </c>
      <c r="D131" s="12">
        <v>41</v>
      </c>
      <c r="E131" s="73" t="s">
        <v>211</v>
      </c>
      <c r="F131" s="99"/>
      <c r="G131" s="98"/>
      <c r="H131" s="34"/>
      <c r="I131" s="116"/>
      <c r="J131" s="99">
        <f t="shared" si="10"/>
        <v>0</v>
      </c>
    </row>
    <row r="132" spans="1:10" ht="15" customHeight="1" x14ac:dyDescent="0.3">
      <c r="A132" s="33"/>
      <c r="B132" s="34"/>
      <c r="C132" s="12">
        <v>637032</v>
      </c>
      <c r="D132" s="12">
        <v>41</v>
      </c>
      <c r="E132" s="73" t="s">
        <v>346</v>
      </c>
      <c r="F132" s="99"/>
      <c r="G132" s="98"/>
      <c r="H132" s="96">
        <v>244</v>
      </c>
      <c r="I132" s="116"/>
      <c r="J132" s="99">
        <f t="shared" si="10"/>
        <v>244</v>
      </c>
    </row>
    <row r="133" spans="1:10" ht="15" customHeight="1" x14ac:dyDescent="0.3">
      <c r="A133" s="33"/>
      <c r="B133" s="34"/>
      <c r="C133" s="12">
        <v>637034</v>
      </c>
      <c r="D133" s="12">
        <v>41</v>
      </c>
      <c r="E133" s="73" t="s">
        <v>212</v>
      </c>
      <c r="F133" s="99">
        <v>150</v>
      </c>
      <c r="G133" s="98"/>
      <c r="H133" s="34"/>
      <c r="I133" s="116"/>
      <c r="J133" s="99">
        <f t="shared" si="10"/>
        <v>150</v>
      </c>
    </row>
    <row r="134" spans="1:10" ht="16.2" customHeight="1" x14ac:dyDescent="0.3">
      <c r="A134" s="33"/>
      <c r="B134" s="34"/>
      <c r="C134" s="12">
        <v>637035</v>
      </c>
      <c r="D134" s="12">
        <v>41</v>
      </c>
      <c r="E134" s="73" t="s">
        <v>90</v>
      </c>
      <c r="F134" s="99">
        <v>1950</v>
      </c>
      <c r="G134" s="98"/>
      <c r="H134" s="34"/>
      <c r="I134" s="116"/>
      <c r="J134" s="99">
        <f t="shared" si="10"/>
        <v>1950</v>
      </c>
    </row>
    <row r="135" spans="1:10" ht="16.2" customHeight="1" x14ac:dyDescent="0.3">
      <c r="A135" s="33"/>
      <c r="B135" s="34"/>
      <c r="C135" s="12">
        <v>637037</v>
      </c>
      <c r="D135" s="12" t="s">
        <v>278</v>
      </c>
      <c r="E135" s="73" t="s">
        <v>283</v>
      </c>
      <c r="F135" s="99"/>
      <c r="G135" s="128">
        <v>1603.51</v>
      </c>
      <c r="H135" s="34"/>
      <c r="I135" s="116"/>
      <c r="J135" s="99">
        <f t="shared" si="10"/>
        <v>1603.51</v>
      </c>
    </row>
    <row r="136" spans="1:10" ht="31.2" x14ac:dyDescent="0.3">
      <c r="A136" s="33"/>
      <c r="B136" s="34"/>
      <c r="C136" s="12">
        <v>637040</v>
      </c>
      <c r="D136" s="12">
        <v>41</v>
      </c>
      <c r="E136" s="77" t="s">
        <v>237</v>
      </c>
      <c r="F136" s="99">
        <v>4200</v>
      </c>
      <c r="G136" s="128">
        <v>-3000</v>
      </c>
      <c r="H136" s="34"/>
      <c r="I136" s="127"/>
      <c r="J136" s="99">
        <f t="shared" si="10"/>
        <v>1200</v>
      </c>
    </row>
    <row r="137" spans="1:10" ht="15.6" x14ac:dyDescent="0.3">
      <c r="A137" s="33"/>
      <c r="B137" s="34"/>
      <c r="C137" s="12">
        <v>637040</v>
      </c>
      <c r="D137" s="12">
        <v>41</v>
      </c>
      <c r="E137" s="77" t="s">
        <v>91</v>
      </c>
      <c r="F137" s="99">
        <v>800</v>
      </c>
      <c r="G137" s="98"/>
      <c r="H137" s="34"/>
      <c r="I137" s="116"/>
      <c r="J137" s="99">
        <f t="shared" si="10"/>
        <v>800</v>
      </c>
    </row>
    <row r="138" spans="1:10" ht="15.6" x14ac:dyDescent="0.3">
      <c r="A138" s="33"/>
      <c r="B138" s="31">
        <v>640</v>
      </c>
      <c r="C138" s="12"/>
      <c r="D138" s="31">
        <v>41</v>
      </c>
      <c r="E138" s="82" t="s">
        <v>92</v>
      </c>
      <c r="F138" s="69">
        <f t="shared" ref="F138:J138" si="15">F139</f>
        <v>33500</v>
      </c>
      <c r="G138" s="132">
        <f t="shared" si="15"/>
        <v>0</v>
      </c>
      <c r="H138" s="124">
        <f t="shared" si="15"/>
        <v>0</v>
      </c>
      <c r="I138" s="138">
        <f t="shared" si="15"/>
        <v>0</v>
      </c>
      <c r="J138" s="69">
        <f t="shared" si="15"/>
        <v>33500</v>
      </c>
    </row>
    <row r="139" spans="1:10" ht="16.95" customHeight="1" x14ac:dyDescent="0.3">
      <c r="A139" s="33"/>
      <c r="B139" s="31">
        <v>642</v>
      </c>
      <c r="C139" s="35"/>
      <c r="D139" s="31">
        <v>41</v>
      </c>
      <c r="E139" s="82" t="s">
        <v>93</v>
      </c>
      <c r="F139" s="69">
        <f t="shared" ref="F139:J139" si="16">SUM(F140:F145)</f>
        <v>33500</v>
      </c>
      <c r="G139" s="132">
        <f t="shared" si="16"/>
        <v>0</v>
      </c>
      <c r="H139" s="124">
        <f t="shared" si="16"/>
        <v>0</v>
      </c>
      <c r="I139" s="138">
        <f t="shared" si="16"/>
        <v>0</v>
      </c>
      <c r="J139" s="69">
        <f t="shared" si="16"/>
        <v>33500</v>
      </c>
    </row>
    <row r="140" spans="1:10" ht="15.6" x14ac:dyDescent="0.3">
      <c r="A140" s="33"/>
      <c r="B140" s="34"/>
      <c r="C140" s="12">
        <v>642006</v>
      </c>
      <c r="D140" s="12">
        <v>41</v>
      </c>
      <c r="E140" s="57" t="s">
        <v>94</v>
      </c>
      <c r="F140" s="99">
        <v>2500</v>
      </c>
      <c r="G140" s="98"/>
      <c r="H140" s="34"/>
      <c r="I140" s="116"/>
      <c r="J140" s="99">
        <f t="shared" si="10"/>
        <v>2500</v>
      </c>
    </row>
    <row r="141" spans="1:10" ht="15.6" x14ac:dyDescent="0.3">
      <c r="A141" s="33"/>
      <c r="B141" s="34"/>
      <c r="C141" s="12">
        <v>642009</v>
      </c>
      <c r="D141" s="12">
        <v>41</v>
      </c>
      <c r="E141" s="57" t="s">
        <v>95</v>
      </c>
      <c r="F141" s="99">
        <v>10000</v>
      </c>
      <c r="G141" s="98"/>
      <c r="H141" s="34"/>
      <c r="I141" s="116"/>
      <c r="J141" s="99">
        <f t="shared" si="10"/>
        <v>10000</v>
      </c>
    </row>
    <row r="142" spans="1:10" ht="15.6" x14ac:dyDescent="0.3">
      <c r="A142" s="33"/>
      <c r="B142" s="34"/>
      <c r="C142" s="12">
        <v>642012</v>
      </c>
      <c r="D142" s="12">
        <v>41</v>
      </c>
      <c r="E142" s="57" t="s">
        <v>96</v>
      </c>
      <c r="F142" s="99"/>
      <c r="G142" s="98"/>
      <c r="H142" s="34"/>
      <c r="I142" s="116"/>
      <c r="J142" s="99">
        <f t="shared" si="10"/>
        <v>0</v>
      </c>
    </row>
    <row r="143" spans="1:10" ht="15.6" x14ac:dyDescent="0.3">
      <c r="A143" s="33"/>
      <c r="B143" s="34"/>
      <c r="C143" s="12">
        <v>642013</v>
      </c>
      <c r="D143" s="12">
        <v>41</v>
      </c>
      <c r="E143" s="57" t="s">
        <v>97</v>
      </c>
      <c r="F143" s="99">
        <v>6000</v>
      </c>
      <c r="G143" s="98"/>
      <c r="H143" s="34"/>
      <c r="I143" s="116"/>
      <c r="J143" s="99">
        <f t="shared" si="10"/>
        <v>6000</v>
      </c>
    </row>
    <row r="144" spans="1:10" ht="15.6" x14ac:dyDescent="0.3">
      <c r="A144" s="33"/>
      <c r="B144" s="34"/>
      <c r="C144" s="12">
        <v>642014</v>
      </c>
      <c r="D144" s="12">
        <v>41</v>
      </c>
      <c r="E144" s="57" t="s">
        <v>98</v>
      </c>
      <c r="F144" s="99">
        <v>10000</v>
      </c>
      <c r="G144" s="98"/>
      <c r="H144" s="34"/>
      <c r="I144" s="116"/>
      <c r="J144" s="99">
        <f t="shared" si="10"/>
        <v>10000</v>
      </c>
    </row>
    <row r="145" spans="1:10" ht="15.6" x14ac:dyDescent="0.3">
      <c r="A145" s="33"/>
      <c r="B145" s="34"/>
      <c r="C145" s="12">
        <v>642015</v>
      </c>
      <c r="D145" s="12">
        <v>41</v>
      </c>
      <c r="E145" s="57" t="s">
        <v>99</v>
      </c>
      <c r="F145" s="99">
        <v>5000</v>
      </c>
      <c r="G145" s="98"/>
      <c r="H145" s="34"/>
      <c r="I145" s="116"/>
      <c r="J145" s="99">
        <f t="shared" si="10"/>
        <v>5000</v>
      </c>
    </row>
    <row r="146" spans="1:10" ht="15.6" x14ac:dyDescent="0.3">
      <c r="A146" s="36" t="s">
        <v>100</v>
      </c>
      <c r="B146" s="37" t="s">
        <v>251</v>
      </c>
      <c r="C146" s="38"/>
      <c r="D146" s="17">
        <v>41</v>
      </c>
      <c r="E146" s="74" t="s">
        <v>101</v>
      </c>
      <c r="F146" s="104">
        <f>F147</f>
        <v>7930</v>
      </c>
      <c r="G146" s="141">
        <f t="shared" ref="G146:J146" si="17">G147</f>
        <v>0</v>
      </c>
      <c r="H146" s="140">
        <f t="shared" si="17"/>
        <v>0</v>
      </c>
      <c r="I146" s="142">
        <f t="shared" si="17"/>
        <v>0</v>
      </c>
      <c r="J146" s="104">
        <f t="shared" si="17"/>
        <v>7930</v>
      </c>
    </row>
    <row r="147" spans="1:10" ht="15.6" x14ac:dyDescent="0.3">
      <c r="A147" s="33"/>
      <c r="B147" s="31">
        <v>637</v>
      </c>
      <c r="C147" s="39"/>
      <c r="D147" s="31">
        <v>41</v>
      </c>
      <c r="E147" s="81" t="s">
        <v>102</v>
      </c>
      <c r="F147" s="68">
        <f t="shared" ref="F147:J147" si="18">SUM(F148:F150)</f>
        <v>7930</v>
      </c>
      <c r="G147" s="130">
        <f t="shared" si="18"/>
        <v>0</v>
      </c>
      <c r="H147" s="97">
        <f t="shared" si="18"/>
        <v>0</v>
      </c>
      <c r="I147" s="137">
        <f t="shared" si="18"/>
        <v>0</v>
      </c>
      <c r="J147" s="68">
        <f t="shared" si="18"/>
        <v>7930</v>
      </c>
    </row>
    <row r="148" spans="1:10" ht="28.2" customHeight="1" x14ac:dyDescent="0.3">
      <c r="A148" s="33"/>
      <c r="B148" s="40"/>
      <c r="C148" s="12">
        <v>637005</v>
      </c>
      <c r="D148" s="40">
        <v>41</v>
      </c>
      <c r="E148" s="73" t="s">
        <v>103</v>
      </c>
      <c r="F148" s="99">
        <v>7480</v>
      </c>
      <c r="G148" s="98"/>
      <c r="H148" s="34"/>
      <c r="I148" s="116"/>
      <c r="J148" s="99">
        <f t="shared" si="10"/>
        <v>7480</v>
      </c>
    </row>
    <row r="149" spans="1:10" ht="28.2" customHeight="1" x14ac:dyDescent="0.3">
      <c r="A149" s="33"/>
      <c r="B149" s="40"/>
      <c r="C149" s="12">
        <v>637005</v>
      </c>
      <c r="D149" s="40">
        <v>41</v>
      </c>
      <c r="E149" s="73" t="s">
        <v>219</v>
      </c>
      <c r="F149" s="99"/>
      <c r="G149" s="98"/>
      <c r="H149" s="34"/>
      <c r="I149" s="116"/>
      <c r="J149" s="99">
        <f t="shared" si="10"/>
        <v>0</v>
      </c>
    </row>
    <row r="150" spans="1:10" ht="15.6" x14ac:dyDescent="0.3">
      <c r="A150" s="33"/>
      <c r="B150" s="40"/>
      <c r="C150" s="12">
        <v>637012</v>
      </c>
      <c r="D150" s="40">
        <v>41</v>
      </c>
      <c r="E150" s="57" t="s">
        <v>85</v>
      </c>
      <c r="F150" s="99">
        <v>450</v>
      </c>
      <c r="G150" s="98"/>
      <c r="H150" s="34"/>
      <c r="I150" s="116"/>
      <c r="J150" s="99">
        <f t="shared" si="10"/>
        <v>450</v>
      </c>
    </row>
    <row r="151" spans="1:10" ht="31.2" x14ac:dyDescent="0.3">
      <c r="A151" s="36" t="s">
        <v>104</v>
      </c>
      <c r="B151" s="41"/>
      <c r="C151" s="41"/>
      <c r="D151" s="70" t="s">
        <v>310</v>
      </c>
      <c r="E151" s="83" t="s">
        <v>105</v>
      </c>
      <c r="F151" s="104">
        <f t="shared" ref="F151:J151" si="19">F166+F157+F152</f>
        <v>290037</v>
      </c>
      <c r="G151" s="141">
        <f t="shared" si="19"/>
        <v>21600</v>
      </c>
      <c r="H151" s="140">
        <f t="shared" si="19"/>
        <v>34000</v>
      </c>
      <c r="I151" s="142">
        <f t="shared" si="19"/>
        <v>20000</v>
      </c>
      <c r="J151" s="104">
        <f t="shared" si="19"/>
        <v>325637</v>
      </c>
    </row>
    <row r="152" spans="1:10" ht="15.6" x14ac:dyDescent="0.3">
      <c r="A152" s="33"/>
      <c r="B152" s="31">
        <v>610</v>
      </c>
      <c r="C152" s="39"/>
      <c r="D152" s="39">
        <v>41</v>
      </c>
      <c r="E152" s="81" t="s">
        <v>32</v>
      </c>
      <c r="F152" s="68">
        <f t="shared" ref="F152:J152" si="20">SUM(F153:F156)</f>
        <v>128427</v>
      </c>
      <c r="G152" s="130">
        <f t="shared" si="20"/>
        <v>0</v>
      </c>
      <c r="H152" s="97">
        <f t="shared" si="20"/>
        <v>0</v>
      </c>
      <c r="I152" s="137">
        <f t="shared" si="20"/>
        <v>0</v>
      </c>
      <c r="J152" s="68">
        <f t="shared" si="20"/>
        <v>128427</v>
      </c>
    </row>
    <row r="153" spans="1:10" ht="15.6" x14ac:dyDescent="0.3">
      <c r="A153" s="33"/>
      <c r="B153" s="12">
        <v>611</v>
      </c>
      <c r="C153" s="12"/>
      <c r="D153" s="12">
        <v>41</v>
      </c>
      <c r="E153" s="57" t="s">
        <v>33</v>
      </c>
      <c r="F153" s="67">
        <v>95613</v>
      </c>
      <c r="G153" s="98"/>
      <c r="H153" s="34"/>
      <c r="I153" s="116"/>
      <c r="J153" s="99">
        <f t="shared" si="10"/>
        <v>95613</v>
      </c>
    </row>
    <row r="154" spans="1:10" ht="15.6" x14ac:dyDescent="0.3">
      <c r="A154" s="33"/>
      <c r="B154" s="12">
        <v>612</v>
      </c>
      <c r="C154" s="12">
        <v>612001</v>
      </c>
      <c r="D154" s="12">
        <v>41</v>
      </c>
      <c r="E154" s="57" t="s">
        <v>34</v>
      </c>
      <c r="F154" s="67">
        <v>27994</v>
      </c>
      <c r="G154" s="98"/>
      <c r="H154" s="34"/>
      <c r="I154" s="116"/>
      <c r="J154" s="99">
        <f t="shared" si="10"/>
        <v>27994</v>
      </c>
    </row>
    <row r="155" spans="1:10" ht="15.6" x14ac:dyDescent="0.3">
      <c r="A155" s="33"/>
      <c r="B155" s="12"/>
      <c r="C155" s="12">
        <v>612002</v>
      </c>
      <c r="D155" s="12">
        <v>41</v>
      </c>
      <c r="E155" s="57" t="s">
        <v>35</v>
      </c>
      <c r="F155" s="67">
        <v>1320</v>
      </c>
      <c r="G155" s="98"/>
      <c r="H155" s="34"/>
      <c r="I155" s="116"/>
      <c r="J155" s="99">
        <f t="shared" si="10"/>
        <v>1320</v>
      </c>
    </row>
    <row r="156" spans="1:10" ht="15.6" x14ac:dyDescent="0.3">
      <c r="A156" s="33"/>
      <c r="B156" s="12">
        <v>614</v>
      </c>
      <c r="C156" s="12"/>
      <c r="D156" s="12">
        <v>41</v>
      </c>
      <c r="E156" s="57" t="s">
        <v>36</v>
      </c>
      <c r="F156" s="67">
        <v>3500</v>
      </c>
      <c r="G156" s="98"/>
      <c r="H156" s="34"/>
      <c r="I156" s="116"/>
      <c r="J156" s="99">
        <f t="shared" ref="J156:J228" si="21">F156+G156+H156-I156</f>
        <v>3500</v>
      </c>
    </row>
    <row r="157" spans="1:10" ht="15.6" x14ac:dyDescent="0.3">
      <c r="A157" s="33"/>
      <c r="B157" s="31">
        <v>620</v>
      </c>
      <c r="C157" s="31"/>
      <c r="D157" s="31">
        <v>41</v>
      </c>
      <c r="E157" s="81" t="s">
        <v>37</v>
      </c>
      <c r="F157" s="68">
        <f t="shared" ref="F157:J157" si="22">SUM(F158:F165)</f>
        <v>44885</v>
      </c>
      <c r="G157" s="130">
        <f t="shared" si="22"/>
        <v>0</v>
      </c>
      <c r="H157" s="97">
        <f t="shared" si="22"/>
        <v>0</v>
      </c>
      <c r="I157" s="137">
        <f t="shared" si="22"/>
        <v>0</v>
      </c>
      <c r="J157" s="68">
        <f t="shared" si="22"/>
        <v>44885</v>
      </c>
    </row>
    <row r="158" spans="1:10" ht="15.6" x14ac:dyDescent="0.3">
      <c r="A158" s="33"/>
      <c r="B158" s="12">
        <v>621</v>
      </c>
      <c r="C158" s="12"/>
      <c r="D158" s="12">
        <v>41</v>
      </c>
      <c r="E158" s="57" t="s">
        <v>38</v>
      </c>
      <c r="F158" s="67">
        <v>5189</v>
      </c>
      <c r="G158" s="98"/>
      <c r="H158" s="34"/>
      <c r="I158" s="116"/>
      <c r="J158" s="99">
        <f t="shared" si="21"/>
        <v>5189</v>
      </c>
    </row>
    <row r="159" spans="1:10" ht="15.6" x14ac:dyDescent="0.3">
      <c r="A159" s="33"/>
      <c r="B159" s="12">
        <v>623</v>
      </c>
      <c r="C159" s="12"/>
      <c r="D159" s="12">
        <v>41</v>
      </c>
      <c r="E159" s="57" t="s">
        <v>39</v>
      </c>
      <c r="F159" s="67">
        <v>7654</v>
      </c>
      <c r="G159" s="98"/>
      <c r="H159" s="34"/>
      <c r="I159" s="116"/>
      <c r="J159" s="99">
        <f t="shared" si="21"/>
        <v>7654</v>
      </c>
    </row>
    <row r="160" spans="1:10" ht="15.6" x14ac:dyDescent="0.3">
      <c r="A160" s="33"/>
      <c r="B160" s="12">
        <v>625</v>
      </c>
      <c r="C160" s="12">
        <v>625001</v>
      </c>
      <c r="D160" s="12">
        <v>41</v>
      </c>
      <c r="E160" s="57" t="s">
        <v>40</v>
      </c>
      <c r="F160" s="67">
        <v>1798</v>
      </c>
      <c r="G160" s="98"/>
      <c r="H160" s="34"/>
      <c r="I160" s="116"/>
      <c r="J160" s="99">
        <f t="shared" si="21"/>
        <v>1798</v>
      </c>
    </row>
    <row r="161" spans="1:10" ht="15.6" x14ac:dyDescent="0.3">
      <c r="A161" s="33"/>
      <c r="B161" s="12"/>
      <c r="C161" s="12">
        <v>625002</v>
      </c>
      <c r="D161" s="12">
        <v>41</v>
      </c>
      <c r="E161" s="57" t="s">
        <v>41</v>
      </c>
      <c r="F161" s="67">
        <v>17980</v>
      </c>
      <c r="G161" s="98"/>
      <c r="H161" s="34"/>
      <c r="I161" s="116"/>
      <c r="J161" s="99">
        <f t="shared" si="21"/>
        <v>17980</v>
      </c>
    </row>
    <row r="162" spans="1:10" ht="15.6" x14ac:dyDescent="0.3">
      <c r="A162" s="33"/>
      <c r="B162" s="12"/>
      <c r="C162" s="12">
        <v>625003</v>
      </c>
      <c r="D162" s="12">
        <v>41</v>
      </c>
      <c r="E162" s="57" t="s">
        <v>42</v>
      </c>
      <c r="F162" s="67">
        <v>1027</v>
      </c>
      <c r="G162" s="98"/>
      <c r="H162" s="34"/>
      <c r="I162" s="116"/>
      <c r="J162" s="99">
        <f t="shared" si="21"/>
        <v>1027</v>
      </c>
    </row>
    <row r="163" spans="1:10" ht="15.6" x14ac:dyDescent="0.3">
      <c r="A163" s="33"/>
      <c r="B163" s="12"/>
      <c r="C163" s="12">
        <v>625004</v>
      </c>
      <c r="D163" s="12">
        <v>41</v>
      </c>
      <c r="E163" s="57" t="s">
        <v>43</v>
      </c>
      <c r="F163" s="67">
        <v>3853</v>
      </c>
      <c r="G163" s="98"/>
      <c r="H163" s="34"/>
      <c r="I163" s="116"/>
      <c r="J163" s="99">
        <f t="shared" si="21"/>
        <v>3853</v>
      </c>
    </row>
    <row r="164" spans="1:10" ht="15.6" x14ac:dyDescent="0.3">
      <c r="A164" s="33"/>
      <c r="B164" s="12"/>
      <c r="C164" s="12">
        <v>625005</v>
      </c>
      <c r="D164" s="12">
        <v>41</v>
      </c>
      <c r="E164" s="57" t="s">
        <v>44</v>
      </c>
      <c r="F164" s="67">
        <v>1284</v>
      </c>
      <c r="G164" s="98"/>
      <c r="H164" s="34"/>
      <c r="I164" s="116"/>
      <c r="J164" s="99">
        <f t="shared" si="21"/>
        <v>1284</v>
      </c>
    </row>
    <row r="165" spans="1:10" ht="15.6" x14ac:dyDescent="0.3">
      <c r="A165" s="33"/>
      <c r="B165" s="12"/>
      <c r="C165" s="12">
        <v>625007</v>
      </c>
      <c r="D165" s="12">
        <v>41</v>
      </c>
      <c r="E165" s="57" t="s">
        <v>45</v>
      </c>
      <c r="F165" s="67">
        <v>6100</v>
      </c>
      <c r="G165" s="98"/>
      <c r="H165" s="34"/>
      <c r="I165" s="116"/>
      <c r="J165" s="99">
        <f t="shared" si="21"/>
        <v>6100</v>
      </c>
    </row>
    <row r="166" spans="1:10" ht="15.6" x14ac:dyDescent="0.3">
      <c r="A166" s="33"/>
      <c r="B166" s="31">
        <v>630</v>
      </c>
      <c r="C166" s="31"/>
      <c r="D166" s="32" t="s">
        <v>310</v>
      </c>
      <c r="E166" s="82" t="s">
        <v>47</v>
      </c>
      <c r="F166" s="69">
        <f>F206+F198+F194+F176+F169+F167</f>
        <v>116725</v>
      </c>
      <c r="G166" s="132">
        <f t="shared" ref="G166:J166" si="23">G206+G198+G194+G176+G169+G167</f>
        <v>21600</v>
      </c>
      <c r="H166" s="124">
        <f t="shared" si="23"/>
        <v>34000</v>
      </c>
      <c r="I166" s="138">
        <f t="shared" si="23"/>
        <v>20000</v>
      </c>
      <c r="J166" s="69">
        <f t="shared" si="23"/>
        <v>152325</v>
      </c>
    </row>
    <row r="167" spans="1:10" ht="15.6" x14ac:dyDescent="0.3">
      <c r="A167" s="33"/>
      <c r="B167" s="31">
        <v>631</v>
      </c>
      <c r="C167" s="31"/>
      <c r="D167" s="31">
        <v>41</v>
      </c>
      <c r="E167" s="81" t="s">
        <v>48</v>
      </c>
      <c r="F167" s="69">
        <f t="shared" ref="F167:J167" si="24">SUM(F168)</f>
        <v>320</v>
      </c>
      <c r="G167" s="132">
        <f t="shared" si="24"/>
        <v>0</v>
      </c>
      <c r="H167" s="124">
        <f t="shared" si="24"/>
        <v>0</v>
      </c>
      <c r="I167" s="138">
        <f t="shared" si="24"/>
        <v>0</v>
      </c>
      <c r="J167" s="69">
        <f t="shared" si="24"/>
        <v>320</v>
      </c>
    </row>
    <row r="168" spans="1:10" ht="15.6" x14ac:dyDescent="0.3">
      <c r="A168" s="33"/>
      <c r="B168" s="12"/>
      <c r="C168" s="12">
        <v>631001</v>
      </c>
      <c r="D168" s="12">
        <v>41</v>
      </c>
      <c r="E168" s="57" t="s">
        <v>49</v>
      </c>
      <c r="F168" s="67">
        <v>320</v>
      </c>
      <c r="G168" s="98"/>
      <c r="H168" s="34"/>
      <c r="I168" s="116"/>
      <c r="J168" s="99">
        <f t="shared" si="21"/>
        <v>320</v>
      </c>
    </row>
    <row r="169" spans="1:10" ht="15.6" x14ac:dyDescent="0.3">
      <c r="A169" s="33"/>
      <c r="B169" s="31">
        <v>632</v>
      </c>
      <c r="C169" s="31"/>
      <c r="D169" s="32">
        <v>41</v>
      </c>
      <c r="E169" s="81" t="s">
        <v>50</v>
      </c>
      <c r="F169" s="69">
        <f>SUM(F170:F175)</f>
        <v>64660</v>
      </c>
      <c r="G169" s="132">
        <f t="shared" ref="G169:J169" si="25">SUM(G170:G175)</f>
        <v>0</v>
      </c>
      <c r="H169" s="124">
        <f t="shared" si="25"/>
        <v>4000</v>
      </c>
      <c r="I169" s="138">
        <f t="shared" si="25"/>
        <v>0</v>
      </c>
      <c r="J169" s="69">
        <f t="shared" si="25"/>
        <v>68660</v>
      </c>
    </row>
    <row r="170" spans="1:10" ht="15.6" x14ac:dyDescent="0.3">
      <c r="A170" s="33"/>
      <c r="B170" s="12"/>
      <c r="C170" s="12">
        <v>632001</v>
      </c>
      <c r="D170" s="13">
        <v>41</v>
      </c>
      <c r="E170" s="57" t="s">
        <v>51</v>
      </c>
      <c r="F170" s="99">
        <v>31294</v>
      </c>
      <c r="G170" s="98"/>
      <c r="H170" s="94"/>
      <c r="I170" s="117"/>
      <c r="J170" s="99">
        <f t="shared" si="21"/>
        <v>31294</v>
      </c>
    </row>
    <row r="171" spans="1:10" ht="15.6" x14ac:dyDescent="0.3">
      <c r="A171" s="33"/>
      <c r="B171" s="12"/>
      <c r="C171" s="12">
        <v>632001</v>
      </c>
      <c r="D171" s="13">
        <v>41</v>
      </c>
      <c r="E171" s="57" t="s">
        <v>236</v>
      </c>
      <c r="F171" s="67">
        <v>24706</v>
      </c>
      <c r="G171" s="98"/>
      <c r="H171" s="121">
        <v>4000</v>
      </c>
      <c r="I171" s="116"/>
      <c r="J171" s="99">
        <f t="shared" si="21"/>
        <v>28706</v>
      </c>
    </row>
    <row r="172" spans="1:10" ht="15.6" x14ac:dyDescent="0.3">
      <c r="A172" s="33"/>
      <c r="B172" s="12"/>
      <c r="C172" s="12">
        <v>632002</v>
      </c>
      <c r="D172" s="12">
        <v>41</v>
      </c>
      <c r="E172" s="57" t="s">
        <v>52</v>
      </c>
      <c r="F172" s="99">
        <v>7000</v>
      </c>
      <c r="G172" s="98"/>
      <c r="H172" s="34"/>
      <c r="I172" s="116"/>
      <c r="J172" s="99">
        <f t="shared" si="21"/>
        <v>7000</v>
      </c>
    </row>
    <row r="173" spans="1:10" ht="15.6" x14ac:dyDescent="0.3">
      <c r="A173" s="33"/>
      <c r="B173" s="12"/>
      <c r="C173" s="12">
        <v>632003</v>
      </c>
      <c r="D173" s="12">
        <v>41</v>
      </c>
      <c r="E173" s="57" t="s">
        <v>53</v>
      </c>
      <c r="F173" s="99">
        <v>500</v>
      </c>
      <c r="G173" s="98"/>
      <c r="H173" s="34"/>
      <c r="I173" s="116"/>
      <c r="J173" s="99">
        <f t="shared" si="21"/>
        <v>500</v>
      </c>
    </row>
    <row r="174" spans="1:10" ht="15.6" x14ac:dyDescent="0.3">
      <c r="A174" s="33"/>
      <c r="B174" s="12"/>
      <c r="C174" s="12">
        <v>632004</v>
      </c>
      <c r="D174" s="12">
        <v>41</v>
      </c>
      <c r="E174" s="57" t="s">
        <v>54</v>
      </c>
      <c r="F174" s="99">
        <v>160</v>
      </c>
      <c r="G174" s="98"/>
      <c r="H174" s="34"/>
      <c r="I174" s="116"/>
      <c r="J174" s="99">
        <f t="shared" si="21"/>
        <v>160</v>
      </c>
    </row>
    <row r="175" spans="1:10" ht="15.6" x14ac:dyDescent="0.3">
      <c r="A175" s="33"/>
      <c r="B175" s="12"/>
      <c r="C175" s="12">
        <v>632005</v>
      </c>
      <c r="D175" s="12">
        <v>41</v>
      </c>
      <c r="E175" s="57" t="s">
        <v>55</v>
      </c>
      <c r="F175" s="99">
        <v>1000</v>
      </c>
      <c r="G175" s="98"/>
      <c r="H175" s="34"/>
      <c r="I175" s="116"/>
      <c r="J175" s="99">
        <f t="shared" si="21"/>
        <v>1000</v>
      </c>
    </row>
    <row r="176" spans="1:10" ht="15.6" x14ac:dyDescent="0.3">
      <c r="A176" s="33"/>
      <c r="B176" s="31">
        <v>633</v>
      </c>
      <c r="C176" s="31"/>
      <c r="D176" s="31" t="s">
        <v>310</v>
      </c>
      <c r="E176" s="81" t="s">
        <v>56</v>
      </c>
      <c r="F176" s="69">
        <f>SUM(F177:F193)</f>
        <v>2140</v>
      </c>
      <c r="G176" s="132">
        <f t="shared" ref="G176:J176" si="26">SUM(G177:G193)</f>
        <v>22000</v>
      </c>
      <c r="H176" s="124">
        <f t="shared" si="26"/>
        <v>26404.65</v>
      </c>
      <c r="I176" s="138">
        <f t="shared" si="26"/>
        <v>20000</v>
      </c>
      <c r="J176" s="69">
        <f t="shared" si="26"/>
        <v>30544.65</v>
      </c>
    </row>
    <row r="177" spans="1:10" ht="15.6" x14ac:dyDescent="0.3">
      <c r="A177" s="33"/>
      <c r="B177" s="12"/>
      <c r="C177" s="12">
        <v>633001</v>
      </c>
      <c r="D177" s="12">
        <v>41</v>
      </c>
      <c r="E177" s="57" t="s">
        <v>302</v>
      </c>
      <c r="F177" s="99"/>
      <c r="G177" s="128">
        <v>16500</v>
      </c>
      <c r="H177" s="96"/>
      <c r="I177" s="127">
        <v>16500</v>
      </c>
      <c r="J177" s="99">
        <f t="shared" si="21"/>
        <v>0</v>
      </c>
    </row>
    <row r="178" spans="1:10" ht="15.6" x14ac:dyDescent="0.3">
      <c r="A178" s="33"/>
      <c r="B178" s="12"/>
      <c r="C178" s="12">
        <v>633001</v>
      </c>
      <c r="D178" s="12" t="s">
        <v>22</v>
      </c>
      <c r="E178" s="57" t="s">
        <v>302</v>
      </c>
      <c r="F178" s="198"/>
      <c r="G178" s="128"/>
      <c r="H178" s="121">
        <v>17272.900000000001</v>
      </c>
      <c r="I178" s="127"/>
      <c r="J178" s="198">
        <f t="shared" si="21"/>
        <v>17272.900000000001</v>
      </c>
    </row>
    <row r="179" spans="1:10" ht="15.6" x14ac:dyDescent="0.3">
      <c r="A179" s="33"/>
      <c r="B179" s="12"/>
      <c r="C179" s="12">
        <v>633002</v>
      </c>
      <c r="D179" s="12">
        <v>41</v>
      </c>
      <c r="E179" s="57" t="s">
        <v>57</v>
      </c>
      <c r="F179" s="99">
        <v>200</v>
      </c>
      <c r="G179" s="98"/>
      <c r="H179" s="34"/>
      <c r="I179" s="127"/>
      <c r="J179" s="99">
        <f t="shared" si="21"/>
        <v>200</v>
      </c>
    </row>
    <row r="180" spans="1:10" ht="15.6" x14ac:dyDescent="0.3">
      <c r="A180" s="33"/>
      <c r="B180" s="12"/>
      <c r="C180" s="12">
        <v>633003</v>
      </c>
      <c r="D180" s="12">
        <v>41</v>
      </c>
      <c r="E180" s="57" t="s">
        <v>58</v>
      </c>
      <c r="F180" s="106"/>
      <c r="G180" s="98"/>
      <c r="H180" s="34"/>
      <c r="I180" s="127"/>
      <c r="J180" s="99">
        <f t="shared" si="21"/>
        <v>0</v>
      </c>
    </row>
    <row r="181" spans="1:10" ht="15.6" x14ac:dyDescent="0.3">
      <c r="A181" s="33"/>
      <c r="B181" s="12"/>
      <c r="C181" s="12">
        <v>633004</v>
      </c>
      <c r="D181" s="12">
        <v>41</v>
      </c>
      <c r="E181" s="57" t="s">
        <v>106</v>
      </c>
      <c r="F181" s="99">
        <v>500</v>
      </c>
      <c r="G181" s="98"/>
      <c r="H181" s="96"/>
      <c r="I181" s="127"/>
      <c r="J181" s="99">
        <f t="shared" si="21"/>
        <v>500</v>
      </c>
    </row>
    <row r="182" spans="1:10" ht="15.6" x14ac:dyDescent="0.3">
      <c r="A182" s="33"/>
      <c r="B182" s="12"/>
      <c r="C182" s="12">
        <v>633004</v>
      </c>
      <c r="D182" s="12">
        <v>41</v>
      </c>
      <c r="E182" s="57" t="s">
        <v>304</v>
      </c>
      <c r="F182" s="99"/>
      <c r="G182" s="128">
        <v>3100</v>
      </c>
      <c r="H182" s="96"/>
      <c r="I182" s="127">
        <v>3100</v>
      </c>
      <c r="J182" s="99">
        <f t="shared" si="21"/>
        <v>0</v>
      </c>
    </row>
    <row r="183" spans="1:10" ht="15.6" x14ac:dyDescent="0.3">
      <c r="A183" s="33"/>
      <c r="B183" s="12"/>
      <c r="C183" s="12">
        <v>633004</v>
      </c>
      <c r="D183" s="12" t="s">
        <v>22</v>
      </c>
      <c r="E183" s="57" t="s">
        <v>304</v>
      </c>
      <c r="F183" s="198"/>
      <c r="G183" s="128"/>
      <c r="H183" s="96">
        <v>6528.5</v>
      </c>
      <c r="I183" s="127"/>
      <c r="J183" s="198">
        <f t="shared" si="21"/>
        <v>6528.5</v>
      </c>
    </row>
    <row r="184" spans="1:10" ht="15.6" x14ac:dyDescent="0.3">
      <c r="A184" s="33"/>
      <c r="B184" s="12"/>
      <c r="C184" s="12">
        <v>633006</v>
      </c>
      <c r="D184" s="12">
        <v>41</v>
      </c>
      <c r="E184" s="57" t="s">
        <v>59</v>
      </c>
      <c r="F184" s="99">
        <v>1000</v>
      </c>
      <c r="G184" s="128">
        <v>2000</v>
      </c>
      <c r="H184" s="96"/>
      <c r="I184" s="127"/>
      <c r="J184" s="99">
        <f t="shared" si="21"/>
        <v>3000</v>
      </c>
    </row>
    <row r="185" spans="1:10" ht="15.6" x14ac:dyDescent="0.3">
      <c r="A185" s="33"/>
      <c r="B185" s="12"/>
      <c r="C185" s="12">
        <v>633006</v>
      </c>
      <c r="D185" s="12">
        <v>41</v>
      </c>
      <c r="E185" s="57" t="s">
        <v>305</v>
      </c>
      <c r="F185" s="99">
        <v>180</v>
      </c>
      <c r="G185" s="98"/>
      <c r="H185" s="34"/>
      <c r="I185" s="127"/>
      <c r="J185" s="99">
        <f t="shared" si="21"/>
        <v>180</v>
      </c>
    </row>
    <row r="186" spans="1:10" ht="15.6" x14ac:dyDescent="0.3">
      <c r="A186" s="33"/>
      <c r="B186" s="12"/>
      <c r="C186" s="12">
        <v>633006</v>
      </c>
      <c r="D186" s="12">
        <v>41</v>
      </c>
      <c r="E186" s="57" t="s">
        <v>301</v>
      </c>
      <c r="F186" s="99"/>
      <c r="G186" s="128">
        <v>400</v>
      </c>
      <c r="H186" s="96"/>
      <c r="I186" s="127">
        <v>400</v>
      </c>
      <c r="J186" s="99">
        <f t="shared" si="21"/>
        <v>0</v>
      </c>
    </row>
    <row r="187" spans="1:10" ht="15.6" x14ac:dyDescent="0.3">
      <c r="A187" s="33"/>
      <c r="B187" s="12"/>
      <c r="C187" s="12">
        <v>633006</v>
      </c>
      <c r="D187" s="12" t="s">
        <v>22</v>
      </c>
      <c r="E187" s="57" t="s">
        <v>301</v>
      </c>
      <c r="F187" s="198"/>
      <c r="G187" s="128"/>
      <c r="H187" s="96">
        <v>2158.52</v>
      </c>
      <c r="I187" s="127"/>
      <c r="J187" s="198">
        <f t="shared" si="21"/>
        <v>2158.52</v>
      </c>
    </row>
    <row r="188" spans="1:10" ht="15.6" x14ac:dyDescent="0.3">
      <c r="A188" s="33"/>
      <c r="B188" s="12"/>
      <c r="C188" s="12">
        <v>633007</v>
      </c>
      <c r="D188" s="12">
        <v>41</v>
      </c>
      <c r="E188" s="57" t="s">
        <v>61</v>
      </c>
      <c r="F188" s="106"/>
      <c r="G188" s="98"/>
      <c r="H188" s="34"/>
      <c r="I188" s="127"/>
      <c r="J188" s="99">
        <f t="shared" si="21"/>
        <v>0</v>
      </c>
    </row>
    <row r="189" spans="1:10" ht="15.6" x14ac:dyDescent="0.3">
      <c r="A189" s="33"/>
      <c r="B189" s="12"/>
      <c r="C189" s="12">
        <v>633009</v>
      </c>
      <c r="D189" s="12">
        <v>41</v>
      </c>
      <c r="E189" s="57" t="s">
        <v>62</v>
      </c>
      <c r="F189" s="99">
        <v>60</v>
      </c>
      <c r="G189" s="98"/>
      <c r="H189" s="34"/>
      <c r="I189" s="116"/>
      <c r="J189" s="99">
        <f t="shared" si="21"/>
        <v>60</v>
      </c>
    </row>
    <row r="190" spans="1:10" ht="15.6" x14ac:dyDescent="0.3">
      <c r="A190" s="33"/>
      <c r="B190" s="12"/>
      <c r="C190" s="12">
        <v>633010</v>
      </c>
      <c r="D190" s="12">
        <v>41</v>
      </c>
      <c r="E190" s="57" t="s">
        <v>63</v>
      </c>
      <c r="F190" s="99">
        <v>200</v>
      </c>
      <c r="G190" s="98"/>
      <c r="H190" s="34"/>
      <c r="I190" s="116"/>
      <c r="J190" s="99">
        <f t="shared" si="21"/>
        <v>200</v>
      </c>
    </row>
    <row r="191" spans="1:10" ht="15.6" x14ac:dyDescent="0.3">
      <c r="A191" s="33"/>
      <c r="B191" s="12"/>
      <c r="C191" s="12">
        <v>633013</v>
      </c>
      <c r="D191" s="12">
        <v>41</v>
      </c>
      <c r="E191" s="57" t="s">
        <v>64</v>
      </c>
      <c r="F191" s="99"/>
      <c r="G191" s="98"/>
      <c r="H191" s="34"/>
      <c r="I191" s="116"/>
      <c r="J191" s="99">
        <f t="shared" si="21"/>
        <v>0</v>
      </c>
    </row>
    <row r="192" spans="1:10" ht="15.6" x14ac:dyDescent="0.3">
      <c r="A192" s="33"/>
      <c r="B192" s="12"/>
      <c r="C192" s="12">
        <v>633016</v>
      </c>
      <c r="D192" s="12">
        <v>41</v>
      </c>
      <c r="E192" s="57" t="s">
        <v>66</v>
      </c>
      <c r="F192" s="99"/>
      <c r="G192" s="98"/>
      <c r="H192" s="34"/>
      <c r="I192" s="116"/>
      <c r="J192" s="99">
        <f t="shared" si="21"/>
        <v>0</v>
      </c>
    </row>
    <row r="193" spans="1:10" ht="15.6" x14ac:dyDescent="0.3">
      <c r="A193" s="33"/>
      <c r="B193" s="12"/>
      <c r="C193" s="12">
        <v>633019</v>
      </c>
      <c r="D193" s="12" t="s">
        <v>328</v>
      </c>
      <c r="E193" s="57" t="s">
        <v>329</v>
      </c>
      <c r="F193" s="198"/>
      <c r="G193" s="98"/>
      <c r="H193" s="96">
        <v>444.73</v>
      </c>
      <c r="I193" s="116"/>
      <c r="J193" s="198">
        <f t="shared" si="21"/>
        <v>444.73</v>
      </c>
    </row>
    <row r="194" spans="1:10" ht="15.6" x14ac:dyDescent="0.3">
      <c r="A194" s="33"/>
      <c r="B194" s="31">
        <v>634</v>
      </c>
      <c r="C194" s="31"/>
      <c r="D194" s="31">
        <v>41</v>
      </c>
      <c r="E194" s="81" t="s">
        <v>67</v>
      </c>
      <c r="F194" s="69">
        <f t="shared" ref="F194:J194" si="27">SUM(F195:F197)</f>
        <v>486</v>
      </c>
      <c r="G194" s="132">
        <f t="shared" si="27"/>
        <v>0</v>
      </c>
      <c r="H194" s="124">
        <f t="shared" si="27"/>
        <v>0</v>
      </c>
      <c r="I194" s="138">
        <f t="shared" si="27"/>
        <v>0</v>
      </c>
      <c r="J194" s="69">
        <f t="shared" si="27"/>
        <v>486</v>
      </c>
    </row>
    <row r="195" spans="1:10" ht="15.6" x14ac:dyDescent="0.3">
      <c r="A195" s="33"/>
      <c r="B195" s="12"/>
      <c r="C195" s="12">
        <v>634001</v>
      </c>
      <c r="D195" s="12">
        <v>41</v>
      </c>
      <c r="E195" s="57" t="s">
        <v>68</v>
      </c>
      <c r="F195" s="99">
        <v>140</v>
      </c>
      <c r="G195" s="98"/>
      <c r="H195" s="34"/>
      <c r="I195" s="116"/>
      <c r="J195" s="99">
        <f t="shared" si="21"/>
        <v>140</v>
      </c>
    </row>
    <row r="196" spans="1:10" ht="15.6" x14ac:dyDescent="0.3">
      <c r="A196" s="33"/>
      <c r="B196" s="12"/>
      <c r="C196" s="12">
        <v>634002</v>
      </c>
      <c r="D196" s="12">
        <v>41</v>
      </c>
      <c r="E196" s="57" t="s">
        <v>107</v>
      </c>
      <c r="F196" s="99">
        <v>128</v>
      </c>
      <c r="G196" s="98"/>
      <c r="H196" s="34"/>
      <c r="I196" s="116"/>
      <c r="J196" s="99">
        <f t="shared" si="21"/>
        <v>128</v>
      </c>
    </row>
    <row r="197" spans="1:10" ht="15.6" x14ac:dyDescent="0.3">
      <c r="A197" s="33"/>
      <c r="B197" s="12"/>
      <c r="C197" s="12">
        <v>634003</v>
      </c>
      <c r="D197" s="12">
        <v>41</v>
      </c>
      <c r="E197" s="57" t="s">
        <v>69</v>
      </c>
      <c r="F197" s="99">
        <v>218</v>
      </c>
      <c r="G197" s="98"/>
      <c r="H197" s="34"/>
      <c r="I197" s="116"/>
      <c r="J197" s="99">
        <f t="shared" si="21"/>
        <v>218</v>
      </c>
    </row>
    <row r="198" spans="1:10" ht="15.6" x14ac:dyDescent="0.3">
      <c r="A198" s="33"/>
      <c r="B198" s="31">
        <v>635</v>
      </c>
      <c r="C198" s="31"/>
      <c r="D198" s="31">
        <v>41</v>
      </c>
      <c r="E198" s="81" t="s">
        <v>71</v>
      </c>
      <c r="F198" s="69">
        <f t="shared" ref="F198:J198" si="28">SUM(F199:F205)</f>
        <v>27949</v>
      </c>
      <c r="G198" s="132">
        <f t="shared" si="28"/>
        <v>-2400</v>
      </c>
      <c r="H198" s="124">
        <f t="shared" si="28"/>
        <v>0</v>
      </c>
      <c r="I198" s="138">
        <f t="shared" si="28"/>
        <v>0</v>
      </c>
      <c r="J198" s="69">
        <f t="shared" si="28"/>
        <v>25549</v>
      </c>
    </row>
    <row r="199" spans="1:10" ht="15.6" x14ac:dyDescent="0.3">
      <c r="A199" s="33"/>
      <c r="B199" s="12"/>
      <c r="C199" s="12">
        <v>635002</v>
      </c>
      <c r="D199" s="12">
        <v>41</v>
      </c>
      <c r="E199" s="57" t="s">
        <v>72</v>
      </c>
      <c r="F199" s="99">
        <v>100</v>
      </c>
      <c r="G199" s="98"/>
      <c r="H199" s="34"/>
      <c r="I199" s="116"/>
      <c r="J199" s="99">
        <f t="shared" si="21"/>
        <v>100</v>
      </c>
    </row>
    <row r="200" spans="1:10" ht="15.6" x14ac:dyDescent="0.3">
      <c r="A200" s="33"/>
      <c r="B200" s="12"/>
      <c r="C200" s="12">
        <v>635003</v>
      </c>
      <c r="D200" s="12">
        <v>41</v>
      </c>
      <c r="E200" s="57" t="s">
        <v>73</v>
      </c>
      <c r="F200" s="99"/>
      <c r="G200" s="98"/>
      <c r="H200" s="34"/>
      <c r="I200" s="116"/>
      <c r="J200" s="99">
        <f t="shared" si="21"/>
        <v>0</v>
      </c>
    </row>
    <row r="201" spans="1:10" ht="15.6" x14ac:dyDescent="0.3">
      <c r="A201" s="33"/>
      <c r="B201" s="12"/>
      <c r="C201" s="12">
        <v>635004</v>
      </c>
      <c r="D201" s="12">
        <v>41</v>
      </c>
      <c r="E201" s="57" t="s">
        <v>74</v>
      </c>
      <c r="F201" s="99">
        <v>60</v>
      </c>
      <c r="G201" s="128">
        <v>-40</v>
      </c>
      <c r="H201" s="34"/>
      <c r="I201" s="127"/>
      <c r="J201" s="99">
        <f t="shared" si="21"/>
        <v>20</v>
      </c>
    </row>
    <row r="202" spans="1:10" ht="15.6" x14ac:dyDescent="0.3">
      <c r="A202" s="33"/>
      <c r="B202" s="12"/>
      <c r="C202" s="12">
        <v>635005</v>
      </c>
      <c r="D202" s="12">
        <v>41</v>
      </c>
      <c r="E202" s="57" t="s">
        <v>75</v>
      </c>
      <c r="F202" s="99"/>
      <c r="G202" s="128">
        <v>40</v>
      </c>
      <c r="H202" s="96"/>
      <c r="I202" s="116"/>
      <c r="J202" s="99">
        <f t="shared" si="21"/>
        <v>40</v>
      </c>
    </row>
    <row r="203" spans="1:10" ht="15.6" x14ac:dyDescent="0.3">
      <c r="A203" s="33"/>
      <c r="B203" s="12"/>
      <c r="C203" s="12">
        <v>635006</v>
      </c>
      <c r="D203" s="12">
        <v>41</v>
      </c>
      <c r="E203" s="57" t="s">
        <v>229</v>
      </c>
      <c r="F203" s="67">
        <v>5789</v>
      </c>
      <c r="G203" s="128"/>
      <c r="H203" s="34"/>
      <c r="I203" s="127"/>
      <c r="J203" s="99">
        <f t="shared" si="21"/>
        <v>5789</v>
      </c>
    </row>
    <row r="204" spans="1:10" ht="15.6" x14ac:dyDescent="0.3">
      <c r="A204" s="33"/>
      <c r="B204" s="12"/>
      <c r="C204" s="12">
        <v>635006</v>
      </c>
      <c r="D204" s="12">
        <v>41</v>
      </c>
      <c r="E204" s="57" t="s">
        <v>76</v>
      </c>
      <c r="F204" s="99">
        <v>20000</v>
      </c>
      <c r="G204" s="128">
        <v>-2400</v>
      </c>
      <c r="H204" s="34"/>
      <c r="I204" s="127"/>
      <c r="J204" s="99">
        <f t="shared" si="21"/>
        <v>17600</v>
      </c>
    </row>
    <row r="205" spans="1:10" ht="15.6" x14ac:dyDescent="0.3">
      <c r="A205" s="33"/>
      <c r="B205" s="12"/>
      <c r="C205" s="12">
        <v>635009</v>
      </c>
      <c r="D205" s="12">
        <v>41</v>
      </c>
      <c r="E205" s="57" t="s">
        <v>108</v>
      </c>
      <c r="F205" s="99">
        <v>2000</v>
      </c>
      <c r="G205" s="128"/>
      <c r="H205" s="34"/>
      <c r="I205" s="116"/>
      <c r="J205" s="99">
        <f t="shared" si="21"/>
        <v>2000</v>
      </c>
    </row>
    <row r="206" spans="1:10" ht="15.6" x14ac:dyDescent="0.3">
      <c r="A206" s="33"/>
      <c r="B206" s="31">
        <v>637</v>
      </c>
      <c r="C206" s="31"/>
      <c r="D206" s="31" t="s">
        <v>310</v>
      </c>
      <c r="E206" s="81" t="s">
        <v>80</v>
      </c>
      <c r="F206" s="69">
        <f t="shared" ref="F206:J206" si="29">SUM(F207:F219)</f>
        <v>21170</v>
      </c>
      <c r="G206" s="132">
        <f t="shared" si="29"/>
        <v>2000</v>
      </c>
      <c r="H206" s="124">
        <f t="shared" si="29"/>
        <v>3595.3500000000004</v>
      </c>
      <c r="I206" s="138">
        <f t="shared" si="29"/>
        <v>0</v>
      </c>
      <c r="J206" s="69">
        <f t="shared" si="29"/>
        <v>26765.35</v>
      </c>
    </row>
    <row r="207" spans="1:10" ht="15.6" x14ac:dyDescent="0.3">
      <c r="A207" s="33"/>
      <c r="B207" s="34"/>
      <c r="C207" s="12">
        <v>637003</v>
      </c>
      <c r="D207" s="12">
        <v>41</v>
      </c>
      <c r="E207" s="57" t="s">
        <v>109</v>
      </c>
      <c r="F207" s="99">
        <v>400</v>
      </c>
      <c r="G207" s="98"/>
      <c r="H207" s="34"/>
      <c r="I207" s="116"/>
      <c r="J207" s="99">
        <f t="shared" si="21"/>
        <v>400</v>
      </c>
    </row>
    <row r="208" spans="1:10" ht="15.6" x14ac:dyDescent="0.3">
      <c r="A208" s="33"/>
      <c r="B208" s="34"/>
      <c r="C208" s="12">
        <v>637004</v>
      </c>
      <c r="D208" s="12">
        <v>41</v>
      </c>
      <c r="E208" s="57" t="s">
        <v>110</v>
      </c>
      <c r="F208" s="99">
        <v>1600</v>
      </c>
      <c r="G208" s="98"/>
      <c r="H208" s="34"/>
      <c r="I208" s="116"/>
      <c r="J208" s="99">
        <f t="shared" si="21"/>
        <v>1600</v>
      </c>
    </row>
    <row r="209" spans="1:10" ht="15.6" x14ac:dyDescent="0.3">
      <c r="A209" s="33"/>
      <c r="B209" s="34"/>
      <c r="C209" s="12">
        <v>637004</v>
      </c>
      <c r="D209" s="12" t="s">
        <v>22</v>
      </c>
      <c r="E209" s="57" t="s">
        <v>330</v>
      </c>
      <c r="F209" s="198"/>
      <c r="G209" s="98"/>
      <c r="H209" s="96">
        <v>1568.71</v>
      </c>
      <c r="I209" s="116"/>
      <c r="J209" s="198">
        <f t="shared" si="21"/>
        <v>1568.71</v>
      </c>
    </row>
    <row r="210" spans="1:10" ht="31.2" x14ac:dyDescent="0.3">
      <c r="A210" s="33"/>
      <c r="B210" s="34"/>
      <c r="C210" s="12">
        <v>637005</v>
      </c>
      <c r="D210" s="12">
        <v>41</v>
      </c>
      <c r="E210" s="77" t="s">
        <v>300</v>
      </c>
      <c r="F210" s="99">
        <v>3000</v>
      </c>
      <c r="G210" s="128">
        <v>3000</v>
      </c>
      <c r="H210" s="34"/>
      <c r="I210" s="116"/>
      <c r="J210" s="99">
        <f t="shared" si="21"/>
        <v>6000</v>
      </c>
    </row>
    <row r="211" spans="1:10" ht="15.6" x14ac:dyDescent="0.3">
      <c r="A211" s="33"/>
      <c r="B211" s="34"/>
      <c r="C211" s="12">
        <v>637005</v>
      </c>
      <c r="D211" s="12" t="s">
        <v>22</v>
      </c>
      <c r="E211" s="77" t="s">
        <v>331</v>
      </c>
      <c r="F211" s="198"/>
      <c r="G211" s="128"/>
      <c r="H211" s="96">
        <v>2026.64</v>
      </c>
      <c r="I211" s="116"/>
      <c r="J211" s="198">
        <f t="shared" si="21"/>
        <v>2026.64</v>
      </c>
    </row>
    <row r="212" spans="1:10" ht="15.6" x14ac:dyDescent="0.3">
      <c r="A212" s="33"/>
      <c r="B212" s="34"/>
      <c r="C212" s="12">
        <v>637006</v>
      </c>
      <c r="D212" s="12">
        <v>41</v>
      </c>
      <c r="E212" s="57" t="s">
        <v>83</v>
      </c>
      <c r="F212" s="99">
        <v>38</v>
      </c>
      <c r="G212" s="98"/>
      <c r="H212" s="34"/>
      <c r="I212" s="116"/>
      <c r="J212" s="99">
        <f t="shared" si="21"/>
        <v>38</v>
      </c>
    </row>
    <row r="213" spans="1:10" ht="15.6" x14ac:dyDescent="0.3">
      <c r="A213" s="33"/>
      <c r="B213" s="34"/>
      <c r="C213" s="12">
        <v>637011</v>
      </c>
      <c r="D213" s="12">
        <v>41</v>
      </c>
      <c r="E213" s="57" t="s">
        <v>171</v>
      </c>
      <c r="F213" s="67"/>
      <c r="G213" s="128"/>
      <c r="H213" s="96"/>
      <c r="I213" s="116"/>
      <c r="J213" s="99">
        <f t="shared" si="21"/>
        <v>0</v>
      </c>
    </row>
    <row r="214" spans="1:10" ht="15.6" x14ac:dyDescent="0.3">
      <c r="A214" s="33"/>
      <c r="B214" s="34"/>
      <c r="C214" s="12">
        <v>637012</v>
      </c>
      <c r="D214" s="12">
        <v>41</v>
      </c>
      <c r="E214" s="57" t="s">
        <v>85</v>
      </c>
      <c r="F214" s="99">
        <v>300</v>
      </c>
      <c r="G214" s="98"/>
      <c r="H214" s="34"/>
      <c r="I214" s="116"/>
      <c r="J214" s="99">
        <f t="shared" si="21"/>
        <v>300</v>
      </c>
    </row>
    <row r="215" spans="1:10" ht="15.6" x14ac:dyDescent="0.3">
      <c r="A215" s="33"/>
      <c r="B215" s="34"/>
      <c r="C215" s="12">
        <v>637014</v>
      </c>
      <c r="D215" s="12">
        <v>41</v>
      </c>
      <c r="E215" s="57" t="s">
        <v>111</v>
      </c>
      <c r="F215" s="99">
        <v>3740</v>
      </c>
      <c r="G215" s="98"/>
      <c r="H215" s="34"/>
      <c r="I215" s="116"/>
      <c r="J215" s="99">
        <f t="shared" si="21"/>
        <v>3740</v>
      </c>
    </row>
    <row r="216" spans="1:10" ht="15.6" x14ac:dyDescent="0.3">
      <c r="A216" s="33"/>
      <c r="B216" s="34"/>
      <c r="C216" s="12">
        <v>637015</v>
      </c>
      <c r="D216" s="12">
        <v>41</v>
      </c>
      <c r="E216" s="57" t="s">
        <v>112</v>
      </c>
      <c r="F216" s="99">
        <v>2900</v>
      </c>
      <c r="G216" s="98"/>
      <c r="H216" s="34"/>
      <c r="I216" s="116"/>
      <c r="J216" s="99">
        <f t="shared" si="21"/>
        <v>2900</v>
      </c>
    </row>
    <row r="217" spans="1:10" ht="15.6" x14ac:dyDescent="0.3">
      <c r="A217" s="33"/>
      <c r="B217" s="34"/>
      <c r="C217" s="12">
        <v>637016</v>
      </c>
      <c r="D217" s="12">
        <v>41</v>
      </c>
      <c r="E217" s="57" t="s">
        <v>86</v>
      </c>
      <c r="F217" s="99">
        <v>1392</v>
      </c>
      <c r="G217" s="98"/>
      <c r="H217" s="34"/>
      <c r="I217" s="116"/>
      <c r="J217" s="99">
        <f t="shared" si="21"/>
        <v>1392</v>
      </c>
    </row>
    <row r="218" spans="1:10" ht="15.6" x14ac:dyDescent="0.3">
      <c r="A218" s="33"/>
      <c r="B218" s="34"/>
      <c r="C218" s="12">
        <v>637018</v>
      </c>
      <c r="D218" s="12">
        <v>41</v>
      </c>
      <c r="E218" s="57" t="s">
        <v>113</v>
      </c>
      <c r="F218" s="99">
        <v>7000</v>
      </c>
      <c r="G218" s="128">
        <v>-1000</v>
      </c>
      <c r="H218" s="34"/>
      <c r="I218" s="127"/>
      <c r="J218" s="99">
        <f t="shared" si="21"/>
        <v>6000</v>
      </c>
    </row>
    <row r="219" spans="1:10" ht="19.2" customHeight="1" x14ac:dyDescent="0.3">
      <c r="A219" s="33"/>
      <c r="B219" s="34"/>
      <c r="C219" s="12">
        <v>637040</v>
      </c>
      <c r="D219" s="12">
        <v>41</v>
      </c>
      <c r="E219" s="73" t="s">
        <v>114</v>
      </c>
      <c r="F219" s="99">
        <v>800</v>
      </c>
      <c r="G219" s="98"/>
      <c r="H219" s="34"/>
      <c r="I219" s="116"/>
      <c r="J219" s="99">
        <f t="shared" si="21"/>
        <v>800</v>
      </c>
    </row>
    <row r="220" spans="1:10" ht="31.2" x14ac:dyDescent="0.3">
      <c r="A220" s="36" t="s">
        <v>115</v>
      </c>
      <c r="B220" s="37">
        <v>630</v>
      </c>
      <c r="C220" s="38"/>
      <c r="D220" s="42" t="s">
        <v>349</v>
      </c>
      <c r="E220" s="83" t="s">
        <v>116</v>
      </c>
      <c r="F220" s="104">
        <f t="shared" ref="F220:J220" si="30">F230+F223+F221+F226</f>
        <v>134000</v>
      </c>
      <c r="G220" s="141">
        <f t="shared" si="30"/>
        <v>-10000</v>
      </c>
      <c r="H220" s="140">
        <f t="shared" si="30"/>
        <v>14500</v>
      </c>
      <c r="I220" s="142">
        <f t="shared" si="30"/>
        <v>0</v>
      </c>
      <c r="J220" s="104">
        <f t="shared" si="30"/>
        <v>138500</v>
      </c>
    </row>
    <row r="221" spans="1:10" ht="15.6" x14ac:dyDescent="0.3">
      <c r="A221" s="33"/>
      <c r="B221" s="31">
        <v>632</v>
      </c>
      <c r="C221" s="31"/>
      <c r="D221" s="31">
        <v>41</v>
      </c>
      <c r="E221" s="81" t="s">
        <v>51</v>
      </c>
      <c r="F221" s="69">
        <f t="shared" ref="F221:J221" si="31">SUM(F222)</f>
        <v>1500</v>
      </c>
      <c r="G221" s="132">
        <f t="shared" si="31"/>
        <v>0</v>
      </c>
      <c r="H221" s="124">
        <f t="shared" si="31"/>
        <v>0</v>
      </c>
      <c r="I221" s="138">
        <f t="shared" si="31"/>
        <v>0</v>
      </c>
      <c r="J221" s="69">
        <f t="shared" si="31"/>
        <v>1500</v>
      </c>
    </row>
    <row r="222" spans="1:10" ht="15.6" x14ac:dyDescent="0.3">
      <c r="A222" s="33"/>
      <c r="B222" s="12"/>
      <c r="C222" s="12">
        <v>632002</v>
      </c>
      <c r="D222" s="12">
        <v>41</v>
      </c>
      <c r="E222" s="57" t="s">
        <v>117</v>
      </c>
      <c r="F222" s="99">
        <v>1500</v>
      </c>
      <c r="G222" s="98"/>
      <c r="H222" s="34"/>
      <c r="I222" s="116"/>
      <c r="J222" s="99">
        <f t="shared" si="21"/>
        <v>1500</v>
      </c>
    </row>
    <row r="223" spans="1:10" ht="15.6" x14ac:dyDescent="0.3">
      <c r="A223" s="33"/>
      <c r="B223" s="31">
        <v>633</v>
      </c>
      <c r="C223" s="31"/>
      <c r="D223" s="31" t="s">
        <v>140</v>
      </c>
      <c r="E223" s="81" t="s">
        <v>56</v>
      </c>
      <c r="F223" s="69">
        <f>SUM(F224:F225)</f>
        <v>1500</v>
      </c>
      <c r="G223" s="132">
        <f t="shared" ref="G223:J223" si="32">SUM(G224:G225)</f>
        <v>0</v>
      </c>
      <c r="H223" s="124">
        <f t="shared" si="32"/>
        <v>2500</v>
      </c>
      <c r="I223" s="138">
        <f t="shared" si="32"/>
        <v>0</v>
      </c>
      <c r="J223" s="69">
        <f t="shared" si="32"/>
        <v>4000</v>
      </c>
    </row>
    <row r="224" spans="1:10" ht="15.6" x14ac:dyDescent="0.3">
      <c r="A224" s="33"/>
      <c r="B224" s="12"/>
      <c r="C224" s="12">
        <v>633006</v>
      </c>
      <c r="D224" s="12">
        <v>41</v>
      </c>
      <c r="E224" s="57" t="s">
        <v>118</v>
      </c>
      <c r="F224" s="99">
        <v>1500</v>
      </c>
      <c r="G224" s="98"/>
      <c r="H224" s="34"/>
      <c r="I224" s="116"/>
      <c r="J224" s="99">
        <f t="shared" si="21"/>
        <v>1500</v>
      </c>
    </row>
    <row r="225" spans="1:10" ht="15.6" x14ac:dyDescent="0.3">
      <c r="A225" s="33"/>
      <c r="B225" s="12"/>
      <c r="C225" s="12">
        <v>633006</v>
      </c>
      <c r="D225" s="12" t="s">
        <v>24</v>
      </c>
      <c r="E225" s="57" t="s">
        <v>326</v>
      </c>
      <c r="F225" s="200"/>
      <c r="G225" s="98"/>
      <c r="H225" s="96">
        <v>2500</v>
      </c>
      <c r="I225" s="116"/>
      <c r="J225" s="200">
        <f t="shared" si="21"/>
        <v>2500</v>
      </c>
    </row>
    <row r="226" spans="1:10" ht="15.6" x14ac:dyDescent="0.3">
      <c r="A226" s="33"/>
      <c r="B226" s="31">
        <v>635</v>
      </c>
      <c r="C226" s="31"/>
      <c r="D226" s="32" t="s">
        <v>310</v>
      </c>
      <c r="E226" s="81" t="s">
        <v>71</v>
      </c>
      <c r="F226" s="69">
        <f>F228+F227+F229</f>
        <v>91000</v>
      </c>
      <c r="G226" s="132">
        <f t="shared" ref="G226:J226" si="33">G228+G227+G229</f>
        <v>-10000</v>
      </c>
      <c r="H226" s="124">
        <f t="shared" si="33"/>
        <v>12000</v>
      </c>
      <c r="I226" s="138">
        <f t="shared" si="33"/>
        <v>0</v>
      </c>
      <c r="J226" s="69">
        <f t="shared" si="33"/>
        <v>93000</v>
      </c>
    </row>
    <row r="227" spans="1:10" ht="15.6" x14ac:dyDescent="0.3">
      <c r="A227" s="33"/>
      <c r="B227" s="12"/>
      <c r="C227" s="12">
        <v>635006</v>
      </c>
      <c r="D227" s="12" t="s">
        <v>22</v>
      </c>
      <c r="E227" s="73" t="s">
        <v>119</v>
      </c>
      <c r="F227" s="67"/>
      <c r="G227" s="98"/>
      <c r="H227" s="34"/>
      <c r="I227" s="116"/>
      <c r="J227" s="99">
        <f t="shared" si="21"/>
        <v>0</v>
      </c>
    </row>
    <row r="228" spans="1:10" ht="15.6" x14ac:dyDescent="0.3">
      <c r="A228" s="33"/>
      <c r="B228" s="12"/>
      <c r="C228" s="12">
        <v>635006</v>
      </c>
      <c r="D228" s="12">
        <v>41</v>
      </c>
      <c r="E228" s="73" t="s">
        <v>120</v>
      </c>
      <c r="F228" s="99">
        <v>5000</v>
      </c>
      <c r="G228" s="98"/>
      <c r="H228" s="96"/>
      <c r="I228" s="116"/>
      <c r="J228" s="99">
        <f t="shared" si="21"/>
        <v>5000</v>
      </c>
    </row>
    <row r="229" spans="1:10" ht="15.6" x14ac:dyDescent="0.3">
      <c r="A229" s="33"/>
      <c r="B229" s="12"/>
      <c r="C229" s="12">
        <v>635006</v>
      </c>
      <c r="D229" s="12">
        <v>41</v>
      </c>
      <c r="E229" s="73" t="s">
        <v>120</v>
      </c>
      <c r="F229" s="112">
        <v>86000</v>
      </c>
      <c r="G229" s="163">
        <v>-10000</v>
      </c>
      <c r="H229" s="96">
        <v>12000</v>
      </c>
      <c r="I229" s="179"/>
      <c r="J229" s="99">
        <f t="shared" ref="J229:J291" si="34">F229+G229+H229-I229</f>
        <v>88000</v>
      </c>
    </row>
    <row r="230" spans="1:10" ht="15.6" x14ac:dyDescent="0.3">
      <c r="A230" s="33"/>
      <c r="B230" s="31">
        <v>637</v>
      </c>
      <c r="C230" s="31"/>
      <c r="D230" s="31">
        <v>41</v>
      </c>
      <c r="E230" s="81" t="s">
        <v>80</v>
      </c>
      <c r="F230" s="69">
        <f t="shared" ref="F230:J230" si="35">SUM(F231:F232)</f>
        <v>40000</v>
      </c>
      <c r="G230" s="132">
        <f t="shared" si="35"/>
        <v>0</v>
      </c>
      <c r="H230" s="124">
        <f t="shared" si="35"/>
        <v>0</v>
      </c>
      <c r="I230" s="138">
        <f t="shared" si="35"/>
        <v>0</v>
      </c>
      <c r="J230" s="69">
        <f t="shared" si="35"/>
        <v>40000</v>
      </c>
    </row>
    <row r="231" spans="1:10" ht="15.6" x14ac:dyDescent="0.3">
      <c r="A231" s="33"/>
      <c r="B231" s="12"/>
      <c r="C231" s="12">
        <v>637004</v>
      </c>
      <c r="D231" s="12">
        <v>41</v>
      </c>
      <c r="E231" s="57" t="s">
        <v>121</v>
      </c>
      <c r="F231" s="99">
        <v>40000</v>
      </c>
      <c r="G231" s="98"/>
      <c r="H231" s="34"/>
      <c r="I231" s="116"/>
      <c r="J231" s="99">
        <f t="shared" si="34"/>
        <v>40000</v>
      </c>
    </row>
    <row r="232" spans="1:10" ht="15.6" x14ac:dyDescent="0.3">
      <c r="A232" s="33"/>
      <c r="B232" s="12"/>
      <c r="C232" s="12">
        <v>637004</v>
      </c>
      <c r="D232" s="12">
        <v>41</v>
      </c>
      <c r="E232" s="57" t="s">
        <v>122</v>
      </c>
      <c r="F232" s="99"/>
      <c r="G232" s="98"/>
      <c r="H232" s="34"/>
      <c r="I232" s="116"/>
      <c r="J232" s="99">
        <f t="shared" si="34"/>
        <v>0</v>
      </c>
    </row>
    <row r="233" spans="1:10" ht="15.6" x14ac:dyDescent="0.3">
      <c r="A233" s="36" t="s">
        <v>123</v>
      </c>
      <c r="B233" s="16"/>
      <c r="C233" s="16"/>
      <c r="D233" s="17">
        <v>41</v>
      </c>
      <c r="E233" s="83" t="s">
        <v>124</v>
      </c>
      <c r="F233" s="104">
        <f t="shared" ref="F233:J233" si="36">F234</f>
        <v>1000</v>
      </c>
      <c r="G233" s="141">
        <f t="shared" si="36"/>
        <v>0</v>
      </c>
      <c r="H233" s="140">
        <f t="shared" si="36"/>
        <v>87</v>
      </c>
      <c r="I233" s="142">
        <f t="shared" si="36"/>
        <v>87</v>
      </c>
      <c r="J233" s="104">
        <f t="shared" si="36"/>
        <v>1000</v>
      </c>
    </row>
    <row r="234" spans="1:10" ht="15.6" x14ac:dyDescent="0.3">
      <c r="A234" s="33"/>
      <c r="B234" s="31">
        <v>630</v>
      </c>
      <c r="C234" s="12"/>
      <c r="D234" s="31">
        <v>41</v>
      </c>
      <c r="E234" s="81" t="s">
        <v>125</v>
      </c>
      <c r="F234" s="99">
        <f t="shared" ref="F234:J234" si="37">SUM(F235:F236)</f>
        <v>1000</v>
      </c>
      <c r="G234" s="128">
        <f t="shared" si="37"/>
        <v>0</v>
      </c>
      <c r="H234" s="96">
        <f t="shared" si="37"/>
        <v>87</v>
      </c>
      <c r="I234" s="127">
        <f t="shared" si="37"/>
        <v>87</v>
      </c>
      <c r="J234" s="99">
        <f t="shared" si="37"/>
        <v>1000</v>
      </c>
    </row>
    <row r="235" spans="1:10" ht="15.6" x14ac:dyDescent="0.3">
      <c r="A235" s="33"/>
      <c r="B235" s="31"/>
      <c r="C235" s="12">
        <v>633004</v>
      </c>
      <c r="D235" s="12">
        <v>41</v>
      </c>
      <c r="E235" s="57" t="s">
        <v>256</v>
      </c>
      <c r="F235" s="99"/>
      <c r="G235" s="128">
        <v>150</v>
      </c>
      <c r="H235" s="96"/>
      <c r="I235" s="127">
        <v>87</v>
      </c>
      <c r="J235" s="99">
        <f t="shared" si="34"/>
        <v>63</v>
      </c>
    </row>
    <row r="236" spans="1:10" ht="15.6" x14ac:dyDescent="0.3">
      <c r="A236" s="33"/>
      <c r="B236" s="12"/>
      <c r="C236" s="12">
        <v>637004</v>
      </c>
      <c r="D236" s="12">
        <v>41</v>
      </c>
      <c r="E236" s="57" t="s">
        <v>126</v>
      </c>
      <c r="F236" s="99">
        <v>1000</v>
      </c>
      <c r="G236" s="128">
        <v>-150</v>
      </c>
      <c r="H236" s="96">
        <v>87</v>
      </c>
      <c r="I236" s="127"/>
      <c r="J236" s="99">
        <f t="shared" si="34"/>
        <v>937</v>
      </c>
    </row>
    <row r="237" spans="1:10" ht="15.6" x14ac:dyDescent="0.3">
      <c r="A237" s="36" t="s">
        <v>127</v>
      </c>
      <c r="B237" s="17">
        <v>630</v>
      </c>
      <c r="C237" s="16"/>
      <c r="D237" s="17">
        <v>41</v>
      </c>
      <c r="E237" s="83" t="s">
        <v>128</v>
      </c>
      <c r="F237" s="104">
        <f t="shared" ref="F237:J237" si="38">F243+F238+F241</f>
        <v>3530</v>
      </c>
      <c r="G237" s="141">
        <f t="shared" si="38"/>
        <v>0</v>
      </c>
      <c r="H237" s="140">
        <f t="shared" si="38"/>
        <v>90</v>
      </c>
      <c r="I237" s="142">
        <f t="shared" si="38"/>
        <v>90</v>
      </c>
      <c r="J237" s="104">
        <f t="shared" si="38"/>
        <v>3530</v>
      </c>
    </row>
    <row r="238" spans="1:10" ht="15.6" x14ac:dyDescent="0.3">
      <c r="A238" s="33"/>
      <c r="B238" s="31">
        <v>633</v>
      </c>
      <c r="C238" s="31"/>
      <c r="D238" s="31">
        <v>41</v>
      </c>
      <c r="E238" s="81" t="s">
        <v>56</v>
      </c>
      <c r="F238" s="68">
        <f t="shared" ref="F238:J238" si="39">SUM(F239:F240)</f>
        <v>2950</v>
      </c>
      <c r="G238" s="130">
        <f t="shared" si="39"/>
        <v>0</v>
      </c>
      <c r="H238" s="97">
        <f t="shared" si="39"/>
        <v>90</v>
      </c>
      <c r="I238" s="137">
        <f t="shared" si="39"/>
        <v>90</v>
      </c>
      <c r="J238" s="68">
        <f t="shared" si="39"/>
        <v>2950</v>
      </c>
    </row>
    <row r="239" spans="1:10" ht="15.6" x14ac:dyDescent="0.3">
      <c r="A239" s="33"/>
      <c r="B239" s="12"/>
      <c r="C239" s="12">
        <v>633004</v>
      </c>
      <c r="D239" s="12">
        <v>41</v>
      </c>
      <c r="E239" s="57" t="s">
        <v>129</v>
      </c>
      <c r="F239" s="99">
        <v>500</v>
      </c>
      <c r="G239" s="98"/>
      <c r="H239" s="96"/>
      <c r="I239" s="127">
        <v>90</v>
      </c>
      <c r="J239" s="99">
        <f t="shared" si="34"/>
        <v>410</v>
      </c>
    </row>
    <row r="240" spans="1:10" ht="30" x14ac:dyDescent="0.3">
      <c r="A240" s="33"/>
      <c r="B240" s="12"/>
      <c r="C240" s="12">
        <v>633006</v>
      </c>
      <c r="D240" s="12">
        <v>41</v>
      </c>
      <c r="E240" s="73" t="s">
        <v>130</v>
      </c>
      <c r="F240" s="99">
        <v>2450</v>
      </c>
      <c r="G240" s="98"/>
      <c r="H240" s="96">
        <v>90</v>
      </c>
      <c r="I240" s="127"/>
      <c r="J240" s="99">
        <f t="shared" si="34"/>
        <v>2540</v>
      </c>
    </row>
    <row r="241" spans="1:10" ht="15.6" x14ac:dyDescent="0.3">
      <c r="A241" s="33"/>
      <c r="B241" s="31">
        <v>635</v>
      </c>
      <c r="C241" s="31"/>
      <c r="D241" s="31">
        <v>41</v>
      </c>
      <c r="E241" s="82" t="s">
        <v>71</v>
      </c>
      <c r="F241" s="68">
        <f>F242</f>
        <v>380</v>
      </c>
      <c r="G241" s="130">
        <f t="shared" ref="G241:J241" si="40">G242</f>
        <v>0</v>
      </c>
      <c r="H241" s="97">
        <f t="shared" si="40"/>
        <v>0</v>
      </c>
      <c r="I241" s="137">
        <f t="shared" si="40"/>
        <v>0</v>
      </c>
      <c r="J241" s="68">
        <f t="shared" si="40"/>
        <v>380</v>
      </c>
    </row>
    <row r="242" spans="1:10" ht="15.6" x14ac:dyDescent="0.3">
      <c r="A242" s="33"/>
      <c r="B242" s="12"/>
      <c r="C242" s="12">
        <v>635006</v>
      </c>
      <c r="D242" s="12">
        <v>41</v>
      </c>
      <c r="E242" s="73" t="s">
        <v>218</v>
      </c>
      <c r="F242" s="99">
        <v>380</v>
      </c>
      <c r="G242" s="98"/>
      <c r="H242" s="34"/>
      <c r="I242" s="116"/>
      <c r="J242" s="99">
        <f t="shared" si="34"/>
        <v>380</v>
      </c>
    </row>
    <row r="243" spans="1:10" ht="15.6" x14ac:dyDescent="0.3">
      <c r="A243" s="33"/>
      <c r="B243" s="31">
        <v>637</v>
      </c>
      <c r="C243" s="31"/>
      <c r="D243" s="31">
        <v>41</v>
      </c>
      <c r="E243" s="81" t="s">
        <v>80</v>
      </c>
      <c r="F243" s="69">
        <f t="shared" ref="F243:J243" si="41">SUM(F244)</f>
        <v>200</v>
      </c>
      <c r="G243" s="132">
        <f t="shared" si="41"/>
        <v>0</v>
      </c>
      <c r="H243" s="124">
        <f t="shared" si="41"/>
        <v>0</v>
      </c>
      <c r="I243" s="138">
        <f t="shared" si="41"/>
        <v>0</v>
      </c>
      <c r="J243" s="69">
        <f t="shared" si="41"/>
        <v>200</v>
      </c>
    </row>
    <row r="244" spans="1:10" ht="15.6" x14ac:dyDescent="0.3">
      <c r="A244" s="33"/>
      <c r="B244" s="12"/>
      <c r="C244" s="12">
        <v>637004</v>
      </c>
      <c r="D244" s="12">
        <v>41</v>
      </c>
      <c r="E244" s="57" t="s">
        <v>110</v>
      </c>
      <c r="F244" s="99">
        <v>200</v>
      </c>
      <c r="G244" s="98"/>
      <c r="H244" s="34"/>
      <c r="I244" s="116"/>
      <c r="J244" s="99">
        <f t="shared" si="34"/>
        <v>200</v>
      </c>
    </row>
    <row r="245" spans="1:10" ht="31.2" x14ac:dyDescent="0.3">
      <c r="A245" s="36" t="s">
        <v>131</v>
      </c>
      <c r="B245" s="37">
        <v>630</v>
      </c>
      <c r="C245" s="16"/>
      <c r="D245" s="17">
        <v>41</v>
      </c>
      <c r="E245" s="83" t="s">
        <v>132</v>
      </c>
      <c r="F245" s="104">
        <f t="shared" ref="F245:J245" si="42">F246</f>
        <v>7000</v>
      </c>
      <c r="G245" s="141">
        <f t="shared" si="42"/>
        <v>0</v>
      </c>
      <c r="H245" s="140">
        <f t="shared" si="42"/>
        <v>0</v>
      </c>
      <c r="I245" s="142">
        <f t="shared" si="42"/>
        <v>0</v>
      </c>
      <c r="J245" s="104">
        <f t="shared" si="42"/>
        <v>7000</v>
      </c>
    </row>
    <row r="246" spans="1:10" ht="15.6" x14ac:dyDescent="0.3">
      <c r="A246" s="33"/>
      <c r="B246" s="31">
        <v>637</v>
      </c>
      <c r="C246" s="31"/>
      <c r="D246" s="31">
        <v>41</v>
      </c>
      <c r="E246" s="81" t="s">
        <v>102</v>
      </c>
      <c r="F246" s="69">
        <f t="shared" ref="F246:J246" si="43">SUM(F247)</f>
        <v>7000</v>
      </c>
      <c r="G246" s="132">
        <f t="shared" si="43"/>
        <v>0</v>
      </c>
      <c r="H246" s="124">
        <f t="shared" si="43"/>
        <v>0</v>
      </c>
      <c r="I246" s="138">
        <f t="shared" si="43"/>
        <v>0</v>
      </c>
      <c r="J246" s="69">
        <f t="shared" si="43"/>
        <v>7000</v>
      </c>
    </row>
    <row r="247" spans="1:10" ht="15.6" x14ac:dyDescent="0.3">
      <c r="A247" s="33"/>
      <c r="B247" s="12"/>
      <c r="C247" s="12">
        <v>637004</v>
      </c>
      <c r="D247" s="12">
        <v>41</v>
      </c>
      <c r="E247" s="75" t="s">
        <v>133</v>
      </c>
      <c r="F247" s="99">
        <v>7000</v>
      </c>
      <c r="G247" s="98"/>
      <c r="H247" s="34"/>
      <c r="I247" s="116"/>
      <c r="J247" s="99">
        <f t="shared" si="34"/>
        <v>7000</v>
      </c>
    </row>
    <row r="248" spans="1:10" ht="46.8" x14ac:dyDescent="0.3">
      <c r="A248" s="43" t="s">
        <v>134</v>
      </c>
      <c r="B248" s="16"/>
      <c r="C248" s="16"/>
      <c r="D248" s="44" t="s">
        <v>287</v>
      </c>
      <c r="E248" s="74" t="s">
        <v>135</v>
      </c>
      <c r="F248" s="104">
        <f>F407+F265+F439+F249+F294+F321+F349+F378</f>
        <v>347156</v>
      </c>
      <c r="G248" s="141">
        <f t="shared" ref="G248:J248" si="44">G407+G265+G439+G249+G294+G321+G349+G378</f>
        <v>11000</v>
      </c>
      <c r="H248" s="140">
        <f t="shared" si="44"/>
        <v>36400</v>
      </c>
      <c r="I248" s="142">
        <f t="shared" si="44"/>
        <v>0</v>
      </c>
      <c r="J248" s="104">
        <f t="shared" si="44"/>
        <v>394556</v>
      </c>
    </row>
    <row r="249" spans="1:10" ht="31.2" x14ac:dyDescent="0.3">
      <c r="A249" s="45" t="s">
        <v>134</v>
      </c>
      <c r="B249" s="46"/>
      <c r="C249" s="46"/>
      <c r="D249" s="47" t="s">
        <v>136</v>
      </c>
      <c r="E249" s="84" t="s">
        <v>234</v>
      </c>
      <c r="F249" s="113">
        <f>F259+F257+F250</f>
        <v>810</v>
      </c>
      <c r="G249" s="164">
        <f t="shared" ref="G249:J249" si="45">G259+G257+G250</f>
        <v>0</v>
      </c>
      <c r="H249" s="143">
        <f t="shared" si="45"/>
        <v>0</v>
      </c>
      <c r="I249" s="180">
        <f t="shared" si="45"/>
        <v>0</v>
      </c>
      <c r="J249" s="113">
        <f t="shared" si="45"/>
        <v>810</v>
      </c>
    </row>
    <row r="250" spans="1:10" ht="15.6" x14ac:dyDescent="0.3">
      <c r="A250" s="50"/>
      <c r="B250" s="23">
        <v>630</v>
      </c>
      <c r="C250" s="21"/>
      <c r="D250" s="64">
        <v>41</v>
      </c>
      <c r="E250" s="78" t="s">
        <v>125</v>
      </c>
      <c r="F250" s="68">
        <f t="shared" ref="F250:J250" si="46">F255+F251</f>
        <v>800</v>
      </c>
      <c r="G250" s="130">
        <f t="shared" si="46"/>
        <v>0</v>
      </c>
      <c r="H250" s="97">
        <f t="shared" si="46"/>
        <v>0</v>
      </c>
      <c r="I250" s="137">
        <f t="shared" si="46"/>
        <v>0</v>
      </c>
      <c r="J250" s="68">
        <f t="shared" si="46"/>
        <v>800</v>
      </c>
    </row>
    <row r="251" spans="1:10" ht="15.6" x14ac:dyDescent="0.3">
      <c r="A251" s="50"/>
      <c r="B251" s="23">
        <v>633</v>
      </c>
      <c r="C251" s="21"/>
      <c r="D251" s="64">
        <v>41</v>
      </c>
      <c r="E251" s="78" t="s">
        <v>56</v>
      </c>
      <c r="F251" s="68">
        <f>F254+F253+F252</f>
        <v>800</v>
      </c>
      <c r="G251" s="130">
        <f t="shared" ref="G251:J251" si="47">G254+G253+G252</f>
        <v>0</v>
      </c>
      <c r="H251" s="97">
        <f t="shared" si="47"/>
        <v>0</v>
      </c>
      <c r="I251" s="137">
        <f t="shared" si="47"/>
        <v>0</v>
      </c>
      <c r="J251" s="68">
        <f t="shared" si="47"/>
        <v>800</v>
      </c>
    </row>
    <row r="252" spans="1:10" ht="17.399999999999999" x14ac:dyDescent="0.3">
      <c r="A252" s="63"/>
      <c r="B252" s="21"/>
      <c r="C252" s="21">
        <v>633004</v>
      </c>
      <c r="D252" s="22">
        <v>41</v>
      </c>
      <c r="E252" s="75" t="s">
        <v>214</v>
      </c>
      <c r="F252" s="67">
        <v>300</v>
      </c>
      <c r="G252" s="98"/>
      <c r="H252" s="34"/>
      <c r="I252" s="116"/>
      <c r="J252" s="99">
        <f t="shared" si="34"/>
        <v>300</v>
      </c>
    </row>
    <row r="253" spans="1:10" ht="17.399999999999999" x14ac:dyDescent="0.3">
      <c r="A253" s="63"/>
      <c r="B253" s="21"/>
      <c r="C253" s="21">
        <v>633006</v>
      </c>
      <c r="D253" s="22">
        <v>41</v>
      </c>
      <c r="E253" s="75" t="s">
        <v>215</v>
      </c>
      <c r="F253" s="67">
        <v>100</v>
      </c>
      <c r="G253" s="98"/>
      <c r="H253" s="34"/>
      <c r="I253" s="116"/>
      <c r="J253" s="99">
        <f t="shared" si="34"/>
        <v>100</v>
      </c>
    </row>
    <row r="254" spans="1:10" ht="17.399999999999999" x14ac:dyDescent="0.3">
      <c r="A254" s="63"/>
      <c r="B254" s="21"/>
      <c r="C254" s="21">
        <v>633010</v>
      </c>
      <c r="D254" s="22">
        <v>41</v>
      </c>
      <c r="E254" s="75" t="s">
        <v>216</v>
      </c>
      <c r="F254" s="67">
        <v>400</v>
      </c>
      <c r="G254" s="98"/>
      <c r="H254" s="34"/>
      <c r="I254" s="116"/>
      <c r="J254" s="99">
        <f t="shared" si="34"/>
        <v>400</v>
      </c>
    </row>
    <row r="255" spans="1:10" ht="17.399999999999999" x14ac:dyDescent="0.3">
      <c r="A255" s="63"/>
      <c r="B255" s="23">
        <v>637</v>
      </c>
      <c r="C255" s="21"/>
      <c r="D255" s="24">
        <v>41</v>
      </c>
      <c r="E255" s="85" t="s">
        <v>80</v>
      </c>
      <c r="F255" s="68">
        <f t="shared" ref="F255:J255" si="48">F256</f>
        <v>0</v>
      </c>
      <c r="G255" s="130">
        <f t="shared" si="48"/>
        <v>0</v>
      </c>
      <c r="H255" s="97">
        <f t="shared" si="48"/>
        <v>0</v>
      </c>
      <c r="I255" s="137">
        <f t="shared" si="48"/>
        <v>0</v>
      </c>
      <c r="J255" s="68">
        <f t="shared" si="48"/>
        <v>0</v>
      </c>
    </row>
    <row r="256" spans="1:10" ht="17.399999999999999" x14ac:dyDescent="0.3">
      <c r="A256" s="63"/>
      <c r="B256" s="21"/>
      <c r="C256" s="21">
        <v>637015</v>
      </c>
      <c r="D256" s="22">
        <v>41</v>
      </c>
      <c r="E256" s="75" t="s">
        <v>217</v>
      </c>
      <c r="F256" s="67"/>
      <c r="G256" s="98"/>
      <c r="H256" s="34"/>
      <c r="I256" s="116"/>
      <c r="J256" s="99">
        <f t="shared" si="34"/>
        <v>0</v>
      </c>
    </row>
    <row r="257" spans="1:10" ht="17.399999999999999" x14ac:dyDescent="0.3">
      <c r="A257" s="63"/>
      <c r="B257" s="23">
        <v>610</v>
      </c>
      <c r="C257" s="23"/>
      <c r="D257" s="24" t="s">
        <v>20</v>
      </c>
      <c r="E257" s="85" t="s">
        <v>32</v>
      </c>
      <c r="F257" s="68">
        <f>F258</f>
        <v>0</v>
      </c>
      <c r="G257" s="130">
        <f t="shared" ref="G257:J257" si="49">G258</f>
        <v>0</v>
      </c>
      <c r="H257" s="97">
        <f t="shared" si="49"/>
        <v>0</v>
      </c>
      <c r="I257" s="137">
        <f t="shared" si="49"/>
        <v>0</v>
      </c>
      <c r="J257" s="68">
        <f t="shared" si="49"/>
        <v>0</v>
      </c>
    </row>
    <row r="258" spans="1:10" ht="17.399999999999999" x14ac:dyDescent="0.3">
      <c r="A258" s="63"/>
      <c r="B258" s="21">
        <v>611</v>
      </c>
      <c r="C258" s="21"/>
      <c r="D258" s="22" t="s">
        <v>20</v>
      </c>
      <c r="E258" s="75" t="s">
        <v>33</v>
      </c>
      <c r="F258" s="67"/>
      <c r="G258" s="98"/>
      <c r="H258" s="34"/>
      <c r="I258" s="116"/>
      <c r="J258" s="99">
        <f t="shared" si="34"/>
        <v>0</v>
      </c>
    </row>
    <row r="259" spans="1:10" ht="17.399999999999999" x14ac:dyDescent="0.3">
      <c r="A259" s="63"/>
      <c r="B259" s="23">
        <v>630</v>
      </c>
      <c r="C259" s="21"/>
      <c r="D259" s="24" t="s">
        <v>20</v>
      </c>
      <c r="E259" s="85" t="s">
        <v>125</v>
      </c>
      <c r="F259" s="68">
        <f>F260+F263</f>
        <v>10</v>
      </c>
      <c r="G259" s="130">
        <f t="shared" ref="G259:J259" si="50">G260+G263</f>
        <v>0</v>
      </c>
      <c r="H259" s="97">
        <f t="shared" si="50"/>
        <v>0</v>
      </c>
      <c r="I259" s="137">
        <f t="shared" si="50"/>
        <v>0</v>
      </c>
      <c r="J259" s="68">
        <f t="shared" si="50"/>
        <v>10</v>
      </c>
    </row>
    <row r="260" spans="1:10" ht="17.399999999999999" x14ac:dyDescent="0.3">
      <c r="A260" s="63"/>
      <c r="B260" s="23">
        <v>633</v>
      </c>
      <c r="C260" s="21"/>
      <c r="D260" s="24" t="s">
        <v>20</v>
      </c>
      <c r="E260" s="85" t="s">
        <v>56</v>
      </c>
      <c r="F260" s="68">
        <f>F262+F261</f>
        <v>0</v>
      </c>
      <c r="G260" s="130">
        <f t="shared" ref="G260:J260" si="51">G262+G261</f>
        <v>0</v>
      </c>
      <c r="H260" s="97">
        <f t="shared" si="51"/>
        <v>0</v>
      </c>
      <c r="I260" s="137">
        <f t="shared" si="51"/>
        <v>0</v>
      </c>
      <c r="J260" s="68">
        <f t="shared" si="51"/>
        <v>0</v>
      </c>
    </row>
    <row r="261" spans="1:10" ht="17.399999999999999" x14ac:dyDescent="0.3">
      <c r="A261" s="63"/>
      <c r="B261" s="21"/>
      <c r="C261" s="21">
        <v>633004</v>
      </c>
      <c r="D261" s="22" t="s">
        <v>20</v>
      </c>
      <c r="E261" s="75" t="s">
        <v>214</v>
      </c>
      <c r="F261" s="67"/>
      <c r="G261" s="98"/>
      <c r="H261" s="34"/>
      <c r="I261" s="116"/>
      <c r="J261" s="99">
        <f t="shared" si="34"/>
        <v>0</v>
      </c>
    </row>
    <row r="262" spans="1:10" ht="17.399999999999999" x14ac:dyDescent="0.3">
      <c r="A262" s="63"/>
      <c r="B262" s="21"/>
      <c r="C262" s="21">
        <v>633010</v>
      </c>
      <c r="D262" s="22" t="s">
        <v>20</v>
      </c>
      <c r="E262" s="75" t="s">
        <v>216</v>
      </c>
      <c r="F262" s="67"/>
      <c r="G262" s="98"/>
      <c r="H262" s="34"/>
      <c r="I262" s="116"/>
      <c r="J262" s="99">
        <f t="shared" si="34"/>
        <v>0</v>
      </c>
    </row>
    <row r="263" spans="1:10" ht="17.399999999999999" x14ac:dyDescent="0.3">
      <c r="A263" s="63"/>
      <c r="B263" s="23">
        <v>637</v>
      </c>
      <c r="C263" s="23"/>
      <c r="D263" s="24" t="s">
        <v>20</v>
      </c>
      <c r="E263" s="85" t="s">
        <v>80</v>
      </c>
      <c r="F263" s="68">
        <f>F264</f>
        <v>10</v>
      </c>
      <c r="G263" s="130">
        <f t="shared" ref="G263:J263" si="52">G264</f>
        <v>0</v>
      </c>
      <c r="H263" s="97">
        <f t="shared" si="52"/>
        <v>0</v>
      </c>
      <c r="I263" s="137">
        <f t="shared" si="52"/>
        <v>0</v>
      </c>
      <c r="J263" s="68">
        <f t="shared" si="52"/>
        <v>10</v>
      </c>
    </row>
    <row r="264" spans="1:10" ht="17.399999999999999" x14ac:dyDescent="0.3">
      <c r="A264" s="63"/>
      <c r="B264" s="21"/>
      <c r="C264" s="21">
        <v>637015</v>
      </c>
      <c r="D264" s="22" t="s">
        <v>20</v>
      </c>
      <c r="E264" s="75" t="s">
        <v>217</v>
      </c>
      <c r="F264" s="100">
        <v>10</v>
      </c>
      <c r="G264" s="98"/>
      <c r="H264" s="34"/>
      <c r="I264" s="116"/>
      <c r="J264" s="100">
        <f t="shared" si="34"/>
        <v>10</v>
      </c>
    </row>
    <row r="265" spans="1:10" ht="31.2" x14ac:dyDescent="0.3">
      <c r="A265" s="45" t="s">
        <v>134</v>
      </c>
      <c r="B265" s="46"/>
      <c r="C265" s="46"/>
      <c r="D265" s="47" t="s">
        <v>136</v>
      </c>
      <c r="E265" s="84" t="s">
        <v>235</v>
      </c>
      <c r="F265" s="113">
        <f t="shared" ref="F265:J265" si="53">F278+F269+F266+F287+F292</f>
        <v>94981</v>
      </c>
      <c r="G265" s="164">
        <f t="shared" si="53"/>
        <v>-21960</v>
      </c>
      <c r="H265" s="143">
        <f t="shared" si="53"/>
        <v>0</v>
      </c>
      <c r="I265" s="180">
        <f t="shared" si="53"/>
        <v>0</v>
      </c>
      <c r="J265" s="113">
        <f t="shared" si="53"/>
        <v>73021</v>
      </c>
    </row>
    <row r="266" spans="1:10" ht="15.6" x14ac:dyDescent="0.3">
      <c r="A266" s="33"/>
      <c r="B266" s="31">
        <v>610</v>
      </c>
      <c r="C266" s="31"/>
      <c r="D266" s="49" t="s">
        <v>136</v>
      </c>
      <c r="E266" s="81" t="s">
        <v>32</v>
      </c>
      <c r="F266" s="69">
        <f t="shared" ref="F266:J266" si="54">SUM(F267:F268)</f>
        <v>64839</v>
      </c>
      <c r="G266" s="128">
        <f t="shared" si="54"/>
        <v>-15120</v>
      </c>
      <c r="H266" s="124">
        <f t="shared" si="54"/>
        <v>0</v>
      </c>
      <c r="I266" s="138">
        <f t="shared" si="54"/>
        <v>0</v>
      </c>
      <c r="J266" s="69">
        <f t="shared" si="54"/>
        <v>49719</v>
      </c>
    </row>
    <row r="267" spans="1:10" ht="15.6" x14ac:dyDescent="0.3">
      <c r="A267" s="33"/>
      <c r="B267" s="12">
        <v>611</v>
      </c>
      <c r="C267" s="12"/>
      <c r="D267" s="49" t="s">
        <v>20</v>
      </c>
      <c r="E267" s="57" t="s">
        <v>33</v>
      </c>
      <c r="F267" s="100">
        <v>51871</v>
      </c>
      <c r="G267" s="128">
        <v>-12096</v>
      </c>
      <c r="H267" s="34"/>
      <c r="I267" s="127"/>
      <c r="J267" s="100">
        <f t="shared" si="34"/>
        <v>39775</v>
      </c>
    </row>
    <row r="268" spans="1:10" ht="15.6" x14ac:dyDescent="0.3">
      <c r="A268" s="33"/>
      <c r="B268" s="12">
        <v>611</v>
      </c>
      <c r="C268" s="12"/>
      <c r="D268" s="22">
        <v>41</v>
      </c>
      <c r="E268" s="57" t="s">
        <v>33</v>
      </c>
      <c r="F268" s="99">
        <v>12968</v>
      </c>
      <c r="G268" s="128">
        <v>-3024</v>
      </c>
      <c r="H268" s="34"/>
      <c r="I268" s="127"/>
      <c r="J268" s="99">
        <f t="shared" si="34"/>
        <v>9944</v>
      </c>
    </row>
    <row r="269" spans="1:10" ht="15.6" x14ac:dyDescent="0.3">
      <c r="A269" s="33"/>
      <c r="B269" s="31">
        <v>620</v>
      </c>
      <c r="C269" s="31"/>
      <c r="D269" s="49" t="s">
        <v>20</v>
      </c>
      <c r="E269" s="81" t="s">
        <v>37</v>
      </c>
      <c r="F269" s="114">
        <f t="shared" ref="F269:J269" si="55">SUM(F270:F277)</f>
        <v>18130</v>
      </c>
      <c r="G269" s="130">
        <f t="shared" si="55"/>
        <v>-4227</v>
      </c>
      <c r="H269" s="97">
        <f t="shared" si="55"/>
        <v>0</v>
      </c>
      <c r="I269" s="137">
        <f t="shared" si="55"/>
        <v>0</v>
      </c>
      <c r="J269" s="114">
        <f t="shared" si="55"/>
        <v>13903</v>
      </c>
    </row>
    <row r="270" spans="1:10" ht="15.6" x14ac:dyDescent="0.3">
      <c r="A270" s="33"/>
      <c r="B270" s="12">
        <v>621</v>
      </c>
      <c r="C270" s="12"/>
      <c r="D270" s="49" t="s">
        <v>20</v>
      </c>
      <c r="E270" s="57" t="s">
        <v>38</v>
      </c>
      <c r="F270" s="99">
        <v>3187</v>
      </c>
      <c r="G270" s="128">
        <v>-576</v>
      </c>
      <c r="H270" s="34"/>
      <c r="I270" s="127"/>
      <c r="J270" s="99">
        <f t="shared" si="34"/>
        <v>2611</v>
      </c>
    </row>
    <row r="271" spans="1:10" ht="15.6" x14ac:dyDescent="0.3">
      <c r="A271" s="33"/>
      <c r="B271" s="12">
        <v>623</v>
      </c>
      <c r="C271" s="12"/>
      <c r="D271" s="49" t="s">
        <v>20</v>
      </c>
      <c r="E271" s="57" t="s">
        <v>39</v>
      </c>
      <c r="F271" s="99">
        <v>2001</v>
      </c>
      <c r="G271" s="128">
        <v>-633</v>
      </c>
      <c r="H271" s="34"/>
      <c r="I271" s="127"/>
      <c r="J271" s="99">
        <f t="shared" si="34"/>
        <v>1368</v>
      </c>
    </row>
    <row r="272" spans="1:10" ht="15.6" x14ac:dyDescent="0.3">
      <c r="A272" s="33"/>
      <c r="B272" s="12">
        <v>625</v>
      </c>
      <c r="C272" s="12">
        <v>625001</v>
      </c>
      <c r="D272" s="49" t="s">
        <v>20</v>
      </c>
      <c r="E272" s="57" t="s">
        <v>40</v>
      </c>
      <c r="F272" s="99">
        <v>726</v>
      </c>
      <c r="G272" s="128">
        <v>-170</v>
      </c>
      <c r="H272" s="34"/>
      <c r="I272" s="127"/>
      <c r="J272" s="99">
        <f t="shared" si="34"/>
        <v>556</v>
      </c>
    </row>
    <row r="273" spans="1:10" ht="15.6" x14ac:dyDescent="0.3">
      <c r="A273" s="33"/>
      <c r="B273" s="12"/>
      <c r="C273" s="12">
        <v>625002</v>
      </c>
      <c r="D273" s="49" t="s">
        <v>20</v>
      </c>
      <c r="E273" s="57" t="s">
        <v>41</v>
      </c>
      <c r="F273" s="99">
        <v>7262</v>
      </c>
      <c r="G273" s="128">
        <v>-1693</v>
      </c>
      <c r="H273" s="34"/>
      <c r="I273" s="127"/>
      <c r="J273" s="99">
        <f t="shared" si="34"/>
        <v>5569</v>
      </c>
    </row>
    <row r="274" spans="1:10" ht="15.6" x14ac:dyDescent="0.3">
      <c r="A274" s="33"/>
      <c r="B274" s="12"/>
      <c r="C274" s="12">
        <v>625003</v>
      </c>
      <c r="D274" s="49" t="s">
        <v>20</v>
      </c>
      <c r="E274" s="57" t="s">
        <v>42</v>
      </c>
      <c r="F274" s="99">
        <v>415</v>
      </c>
      <c r="G274" s="128">
        <v>-97</v>
      </c>
      <c r="H274" s="34"/>
      <c r="I274" s="127"/>
      <c r="J274" s="99">
        <f t="shared" si="34"/>
        <v>318</v>
      </c>
    </row>
    <row r="275" spans="1:10" ht="15.6" x14ac:dyDescent="0.3">
      <c r="A275" s="33"/>
      <c r="B275" s="12"/>
      <c r="C275" s="12">
        <v>625004</v>
      </c>
      <c r="D275" s="49" t="s">
        <v>20</v>
      </c>
      <c r="E275" s="57" t="s">
        <v>43</v>
      </c>
      <c r="F275" s="99">
        <v>1556</v>
      </c>
      <c r="G275" s="128">
        <v>-363</v>
      </c>
      <c r="H275" s="34"/>
      <c r="I275" s="127"/>
      <c r="J275" s="99">
        <f t="shared" si="34"/>
        <v>1193</v>
      </c>
    </row>
    <row r="276" spans="1:10" ht="15.6" x14ac:dyDescent="0.3">
      <c r="A276" s="33"/>
      <c r="B276" s="12"/>
      <c r="C276" s="12">
        <v>625005</v>
      </c>
      <c r="D276" s="49" t="s">
        <v>20</v>
      </c>
      <c r="E276" s="57" t="s">
        <v>44</v>
      </c>
      <c r="F276" s="99">
        <v>519</v>
      </c>
      <c r="G276" s="128">
        <v>-121</v>
      </c>
      <c r="H276" s="34"/>
      <c r="I276" s="127"/>
      <c r="J276" s="99">
        <f t="shared" si="34"/>
        <v>398</v>
      </c>
    </row>
    <row r="277" spans="1:10" ht="15.6" x14ac:dyDescent="0.3">
      <c r="A277" s="33"/>
      <c r="B277" s="12"/>
      <c r="C277" s="12">
        <v>625007</v>
      </c>
      <c r="D277" s="49" t="s">
        <v>20</v>
      </c>
      <c r="E277" s="57" t="s">
        <v>45</v>
      </c>
      <c r="F277" s="99">
        <v>2464</v>
      </c>
      <c r="G277" s="128">
        <v>-574</v>
      </c>
      <c r="H277" s="34"/>
      <c r="I277" s="127"/>
      <c r="J277" s="99">
        <f t="shared" si="34"/>
        <v>1890</v>
      </c>
    </row>
    <row r="278" spans="1:10" ht="15.6" x14ac:dyDescent="0.3">
      <c r="A278" s="33"/>
      <c r="B278" s="31">
        <v>620</v>
      </c>
      <c r="C278" s="31"/>
      <c r="D278" s="32">
        <v>41</v>
      </c>
      <c r="E278" s="81" t="s">
        <v>37</v>
      </c>
      <c r="F278" s="69">
        <f t="shared" ref="F278:J278" si="56">SUM(F279:F286)</f>
        <v>4532</v>
      </c>
      <c r="G278" s="132">
        <f t="shared" si="56"/>
        <v>-1057</v>
      </c>
      <c r="H278" s="124">
        <f t="shared" si="56"/>
        <v>0</v>
      </c>
      <c r="I278" s="138">
        <f t="shared" si="56"/>
        <v>0</v>
      </c>
      <c r="J278" s="69">
        <f t="shared" si="56"/>
        <v>3475</v>
      </c>
    </row>
    <row r="279" spans="1:10" ht="15.6" x14ac:dyDescent="0.3">
      <c r="A279" s="33"/>
      <c r="B279" s="12">
        <v>621</v>
      </c>
      <c r="C279" s="12"/>
      <c r="D279" s="13">
        <v>41</v>
      </c>
      <c r="E279" s="57" t="s">
        <v>38</v>
      </c>
      <c r="F279" s="99">
        <v>896</v>
      </c>
      <c r="G279" s="128">
        <v>-144</v>
      </c>
      <c r="H279" s="34"/>
      <c r="I279" s="127"/>
      <c r="J279" s="99">
        <f t="shared" si="34"/>
        <v>752</v>
      </c>
    </row>
    <row r="280" spans="1:10" ht="15.6" x14ac:dyDescent="0.3">
      <c r="A280" s="33"/>
      <c r="B280" s="12">
        <v>623</v>
      </c>
      <c r="C280" s="12"/>
      <c r="D280" s="13">
        <v>41</v>
      </c>
      <c r="E280" s="57" t="s">
        <v>39</v>
      </c>
      <c r="F280" s="99">
        <v>401</v>
      </c>
      <c r="G280" s="128">
        <v>-158</v>
      </c>
      <c r="H280" s="34"/>
      <c r="I280" s="127"/>
      <c r="J280" s="99">
        <f t="shared" si="34"/>
        <v>243</v>
      </c>
    </row>
    <row r="281" spans="1:10" ht="15.6" x14ac:dyDescent="0.3">
      <c r="A281" s="33"/>
      <c r="B281" s="12">
        <v>625</v>
      </c>
      <c r="C281" s="12">
        <v>625001</v>
      </c>
      <c r="D281" s="13">
        <v>41</v>
      </c>
      <c r="E281" s="57" t="s">
        <v>40</v>
      </c>
      <c r="F281" s="99">
        <v>181</v>
      </c>
      <c r="G281" s="128">
        <v>-42</v>
      </c>
      <c r="H281" s="34"/>
      <c r="I281" s="127"/>
      <c r="J281" s="99">
        <f t="shared" si="34"/>
        <v>139</v>
      </c>
    </row>
    <row r="282" spans="1:10" ht="15.6" x14ac:dyDescent="0.3">
      <c r="A282" s="33"/>
      <c r="B282" s="12"/>
      <c r="C282" s="12">
        <v>625002</v>
      </c>
      <c r="D282" s="13">
        <v>41</v>
      </c>
      <c r="E282" s="57" t="s">
        <v>41</v>
      </c>
      <c r="F282" s="99">
        <v>1815</v>
      </c>
      <c r="G282" s="128">
        <v>-424</v>
      </c>
      <c r="H282" s="34"/>
      <c r="I282" s="127"/>
      <c r="J282" s="99">
        <f t="shared" si="34"/>
        <v>1391</v>
      </c>
    </row>
    <row r="283" spans="1:10" ht="15.6" x14ac:dyDescent="0.3">
      <c r="A283" s="33"/>
      <c r="B283" s="12"/>
      <c r="C283" s="12">
        <v>625003</v>
      </c>
      <c r="D283" s="13">
        <v>41</v>
      </c>
      <c r="E283" s="57" t="s">
        <v>42</v>
      </c>
      <c r="F283" s="99">
        <v>104</v>
      </c>
      <c r="G283" s="128">
        <v>-25</v>
      </c>
      <c r="H283" s="34"/>
      <c r="I283" s="127"/>
      <c r="J283" s="99">
        <f t="shared" si="34"/>
        <v>79</v>
      </c>
    </row>
    <row r="284" spans="1:10" ht="15.6" x14ac:dyDescent="0.3">
      <c r="A284" s="33"/>
      <c r="B284" s="12"/>
      <c r="C284" s="12">
        <v>625004</v>
      </c>
      <c r="D284" s="13">
        <v>41</v>
      </c>
      <c r="E284" s="57" t="s">
        <v>43</v>
      </c>
      <c r="F284" s="99">
        <v>389</v>
      </c>
      <c r="G284" s="128">
        <v>-91</v>
      </c>
      <c r="H284" s="34"/>
      <c r="I284" s="127"/>
      <c r="J284" s="99">
        <f t="shared" si="34"/>
        <v>298</v>
      </c>
    </row>
    <row r="285" spans="1:10" ht="15.6" x14ac:dyDescent="0.3">
      <c r="A285" s="33"/>
      <c r="B285" s="12"/>
      <c r="C285" s="12">
        <v>625005</v>
      </c>
      <c r="D285" s="13">
        <v>41</v>
      </c>
      <c r="E285" s="57" t="s">
        <v>44</v>
      </c>
      <c r="F285" s="99">
        <v>130</v>
      </c>
      <c r="G285" s="128">
        <v>-30</v>
      </c>
      <c r="H285" s="34"/>
      <c r="I285" s="127"/>
      <c r="J285" s="99">
        <f t="shared" si="34"/>
        <v>100</v>
      </c>
    </row>
    <row r="286" spans="1:10" ht="15.6" x14ac:dyDescent="0.3">
      <c r="A286" s="33"/>
      <c r="B286" s="12"/>
      <c r="C286" s="12">
        <v>625007</v>
      </c>
      <c r="D286" s="13">
        <v>41</v>
      </c>
      <c r="E286" s="57" t="s">
        <v>45</v>
      </c>
      <c r="F286" s="99">
        <v>616</v>
      </c>
      <c r="G286" s="128">
        <v>-143</v>
      </c>
      <c r="H286" s="34"/>
      <c r="I286" s="127"/>
      <c r="J286" s="99">
        <f t="shared" si="34"/>
        <v>473</v>
      </c>
    </row>
    <row r="287" spans="1:10" ht="15.6" x14ac:dyDescent="0.3">
      <c r="A287" s="33"/>
      <c r="B287" s="31">
        <v>630</v>
      </c>
      <c r="C287" s="12"/>
      <c r="D287" s="32" t="s">
        <v>136</v>
      </c>
      <c r="E287" s="81" t="s">
        <v>125</v>
      </c>
      <c r="F287" s="69">
        <f t="shared" ref="F287:J287" si="57">SUM(F288:F291)</f>
        <v>7280</v>
      </c>
      <c r="G287" s="132">
        <f t="shared" si="57"/>
        <v>-1356</v>
      </c>
      <c r="H287" s="124">
        <f t="shared" si="57"/>
        <v>0</v>
      </c>
      <c r="I287" s="138">
        <f t="shared" si="57"/>
        <v>0</v>
      </c>
      <c r="J287" s="69">
        <f t="shared" si="57"/>
        <v>5924</v>
      </c>
    </row>
    <row r="288" spans="1:10" ht="15.6" x14ac:dyDescent="0.3">
      <c r="A288" s="33"/>
      <c r="B288" s="31"/>
      <c r="C288" s="12">
        <v>633010</v>
      </c>
      <c r="D288" s="13">
        <v>41</v>
      </c>
      <c r="E288" s="57" t="s">
        <v>137</v>
      </c>
      <c r="F288" s="99">
        <v>500</v>
      </c>
      <c r="G288" s="128">
        <v>-280</v>
      </c>
      <c r="H288" s="34"/>
      <c r="I288" s="127"/>
      <c r="J288" s="99">
        <f t="shared" si="34"/>
        <v>220</v>
      </c>
    </row>
    <row r="289" spans="1:10" ht="15.6" x14ac:dyDescent="0.3">
      <c r="A289" s="33"/>
      <c r="B289" s="31"/>
      <c r="C289" s="12">
        <v>634001</v>
      </c>
      <c r="D289" s="13">
        <v>41</v>
      </c>
      <c r="E289" s="57" t="s">
        <v>138</v>
      </c>
      <c r="F289" s="99">
        <v>150</v>
      </c>
      <c r="G289" s="128"/>
      <c r="H289" s="34"/>
      <c r="I289" s="116"/>
      <c r="J289" s="99">
        <f t="shared" si="34"/>
        <v>150</v>
      </c>
    </row>
    <row r="290" spans="1:10" ht="15.6" x14ac:dyDescent="0.3">
      <c r="A290" s="33"/>
      <c r="B290" s="31"/>
      <c r="C290" s="12">
        <v>637014</v>
      </c>
      <c r="D290" s="13">
        <v>41</v>
      </c>
      <c r="E290" s="57" t="s">
        <v>111</v>
      </c>
      <c r="F290" s="99">
        <v>5711</v>
      </c>
      <c r="G290" s="128">
        <v>-917</v>
      </c>
      <c r="H290" s="34"/>
      <c r="I290" s="127"/>
      <c r="J290" s="99">
        <f t="shared" si="34"/>
        <v>4794</v>
      </c>
    </row>
    <row r="291" spans="1:10" ht="15.6" x14ac:dyDescent="0.3">
      <c r="A291" s="33"/>
      <c r="B291" s="31"/>
      <c r="C291" s="12">
        <v>637016</v>
      </c>
      <c r="D291" s="13">
        <v>41</v>
      </c>
      <c r="E291" s="57" t="s">
        <v>139</v>
      </c>
      <c r="F291" s="99">
        <v>919</v>
      </c>
      <c r="G291" s="128">
        <v>-159</v>
      </c>
      <c r="H291" s="34"/>
      <c r="I291" s="127"/>
      <c r="J291" s="99">
        <f t="shared" si="34"/>
        <v>760</v>
      </c>
    </row>
    <row r="292" spans="1:10" ht="15.6" x14ac:dyDescent="0.3">
      <c r="A292" s="33"/>
      <c r="B292" s="31">
        <v>640</v>
      </c>
      <c r="C292" s="12"/>
      <c r="D292" s="32">
        <v>41</v>
      </c>
      <c r="E292" s="81" t="s">
        <v>92</v>
      </c>
      <c r="F292" s="69">
        <f t="shared" ref="F292:J292" si="58">F293</f>
        <v>200</v>
      </c>
      <c r="G292" s="132">
        <f t="shared" si="58"/>
        <v>-200</v>
      </c>
      <c r="H292" s="124">
        <f t="shared" si="58"/>
        <v>0</v>
      </c>
      <c r="I292" s="138">
        <f t="shared" si="58"/>
        <v>0</v>
      </c>
      <c r="J292" s="69">
        <f t="shared" si="58"/>
        <v>0</v>
      </c>
    </row>
    <row r="293" spans="1:10" ht="15" customHeight="1" x14ac:dyDescent="0.3">
      <c r="A293" s="33"/>
      <c r="B293" s="12">
        <v>642</v>
      </c>
      <c r="C293" s="12">
        <v>642015</v>
      </c>
      <c r="D293" s="13">
        <v>41</v>
      </c>
      <c r="E293" s="57" t="s">
        <v>99</v>
      </c>
      <c r="F293" s="99">
        <v>200</v>
      </c>
      <c r="G293" s="128">
        <v>-200</v>
      </c>
      <c r="H293" s="34"/>
      <c r="I293" s="127"/>
      <c r="J293" s="99">
        <f t="shared" ref="J293:J414" si="59">F293+G293+H293-I293</f>
        <v>0</v>
      </c>
    </row>
    <row r="294" spans="1:10" ht="31.2" x14ac:dyDescent="0.3">
      <c r="A294" s="45" t="s">
        <v>134</v>
      </c>
      <c r="B294" s="46"/>
      <c r="C294" s="46"/>
      <c r="D294" s="47" t="s">
        <v>136</v>
      </c>
      <c r="E294" s="84" t="s">
        <v>222</v>
      </c>
      <c r="F294" s="113">
        <f t="shared" ref="F294:J294" si="60">F307+F298+F295+F316+F319</f>
        <v>10172</v>
      </c>
      <c r="G294" s="164">
        <f t="shared" si="60"/>
        <v>-18</v>
      </c>
      <c r="H294" s="143">
        <f t="shared" si="60"/>
        <v>0</v>
      </c>
      <c r="I294" s="180">
        <f t="shared" si="60"/>
        <v>0</v>
      </c>
      <c r="J294" s="113">
        <f t="shared" si="60"/>
        <v>10154</v>
      </c>
    </row>
    <row r="295" spans="1:10" ht="15.6" x14ac:dyDescent="0.3">
      <c r="A295" s="33"/>
      <c r="B295" s="31">
        <v>610</v>
      </c>
      <c r="C295" s="31"/>
      <c r="D295" s="49" t="s">
        <v>136</v>
      </c>
      <c r="E295" s="81" t="s">
        <v>32</v>
      </c>
      <c r="F295" s="69">
        <f>SUM(F296:F297)</f>
        <v>7050</v>
      </c>
      <c r="G295" s="132">
        <f t="shared" ref="G295:J295" si="61">SUM(G296:G297)</f>
        <v>0</v>
      </c>
      <c r="H295" s="124">
        <f t="shared" si="61"/>
        <v>0</v>
      </c>
      <c r="I295" s="138">
        <f t="shared" si="61"/>
        <v>0</v>
      </c>
      <c r="J295" s="69">
        <f t="shared" si="61"/>
        <v>7050</v>
      </c>
    </row>
    <row r="296" spans="1:10" ht="15.6" x14ac:dyDescent="0.3">
      <c r="A296" s="33"/>
      <c r="B296" s="12">
        <v>611</v>
      </c>
      <c r="C296" s="12"/>
      <c r="D296" s="49" t="s">
        <v>20</v>
      </c>
      <c r="E296" s="57" t="s">
        <v>33</v>
      </c>
      <c r="F296" s="100">
        <v>5640</v>
      </c>
      <c r="G296" s="98"/>
      <c r="H296" s="34"/>
      <c r="I296" s="116"/>
      <c r="J296" s="100">
        <f t="shared" si="59"/>
        <v>5640</v>
      </c>
    </row>
    <row r="297" spans="1:10" ht="15.6" x14ac:dyDescent="0.3">
      <c r="A297" s="33"/>
      <c r="B297" s="12">
        <v>611</v>
      </c>
      <c r="C297" s="12"/>
      <c r="D297" s="22">
        <v>41</v>
      </c>
      <c r="E297" s="57" t="s">
        <v>33</v>
      </c>
      <c r="F297" s="99">
        <v>1410</v>
      </c>
      <c r="G297" s="98"/>
      <c r="H297" s="34"/>
      <c r="I297" s="116"/>
      <c r="J297" s="99">
        <f t="shared" si="59"/>
        <v>1410</v>
      </c>
    </row>
    <row r="298" spans="1:10" ht="15.6" x14ac:dyDescent="0.3">
      <c r="A298" s="33"/>
      <c r="B298" s="31">
        <v>620</v>
      </c>
      <c r="C298" s="31"/>
      <c r="D298" s="49" t="s">
        <v>20</v>
      </c>
      <c r="E298" s="81" t="s">
        <v>37</v>
      </c>
      <c r="F298" s="114">
        <f>SUM(F299:F306)</f>
        <v>1971</v>
      </c>
      <c r="G298" s="130">
        <f t="shared" ref="G298:J298" si="62">SUM(G299:G306)</f>
        <v>0</v>
      </c>
      <c r="H298" s="97">
        <f t="shared" si="62"/>
        <v>0</v>
      </c>
      <c r="I298" s="137">
        <f t="shared" si="62"/>
        <v>0</v>
      </c>
      <c r="J298" s="114">
        <f t="shared" si="62"/>
        <v>1971</v>
      </c>
    </row>
    <row r="299" spans="1:10" ht="15.6" x14ac:dyDescent="0.3">
      <c r="A299" s="33"/>
      <c r="B299" s="12">
        <v>621</v>
      </c>
      <c r="C299" s="31"/>
      <c r="D299" s="49" t="s">
        <v>20</v>
      </c>
      <c r="E299" s="57" t="s">
        <v>38</v>
      </c>
      <c r="F299" s="99">
        <v>64</v>
      </c>
      <c r="G299" s="98"/>
      <c r="H299" s="34"/>
      <c r="I299" s="116"/>
      <c r="J299" s="99">
        <f t="shared" si="59"/>
        <v>64</v>
      </c>
    </row>
    <row r="300" spans="1:10" ht="15.6" x14ac:dyDescent="0.3">
      <c r="A300" s="33"/>
      <c r="B300" s="12">
        <v>623</v>
      </c>
      <c r="C300" s="12"/>
      <c r="D300" s="49" t="s">
        <v>20</v>
      </c>
      <c r="E300" s="57" t="s">
        <v>39</v>
      </c>
      <c r="F300" s="99">
        <v>500</v>
      </c>
      <c r="G300" s="98"/>
      <c r="H300" s="34"/>
      <c r="I300" s="116"/>
      <c r="J300" s="99">
        <f t="shared" si="59"/>
        <v>500</v>
      </c>
    </row>
    <row r="301" spans="1:10" ht="15.6" x14ac:dyDescent="0.3">
      <c r="A301" s="33"/>
      <c r="B301" s="12">
        <v>625</v>
      </c>
      <c r="C301" s="12">
        <v>625001</v>
      </c>
      <c r="D301" s="49" t="s">
        <v>20</v>
      </c>
      <c r="E301" s="57" t="s">
        <v>40</v>
      </c>
      <c r="F301" s="99">
        <v>79</v>
      </c>
      <c r="G301" s="98"/>
      <c r="H301" s="34"/>
      <c r="I301" s="116"/>
      <c r="J301" s="99">
        <f t="shared" si="59"/>
        <v>79</v>
      </c>
    </row>
    <row r="302" spans="1:10" ht="15.6" x14ac:dyDescent="0.3">
      <c r="A302" s="33"/>
      <c r="B302" s="12"/>
      <c r="C302" s="12">
        <v>625002</v>
      </c>
      <c r="D302" s="49" t="s">
        <v>20</v>
      </c>
      <c r="E302" s="57" t="s">
        <v>41</v>
      </c>
      <c r="F302" s="99">
        <v>790</v>
      </c>
      <c r="G302" s="98"/>
      <c r="H302" s="34"/>
      <c r="I302" s="116"/>
      <c r="J302" s="99">
        <f t="shared" si="59"/>
        <v>790</v>
      </c>
    </row>
    <row r="303" spans="1:10" ht="15.6" x14ac:dyDescent="0.3">
      <c r="A303" s="33"/>
      <c r="B303" s="12"/>
      <c r="C303" s="12">
        <v>625003</v>
      </c>
      <c r="D303" s="49" t="s">
        <v>20</v>
      </c>
      <c r="E303" s="57" t="s">
        <v>42</v>
      </c>
      <c r="F303" s="99">
        <v>45</v>
      </c>
      <c r="G303" s="98"/>
      <c r="H303" s="34"/>
      <c r="I303" s="116"/>
      <c r="J303" s="99">
        <f t="shared" si="59"/>
        <v>45</v>
      </c>
    </row>
    <row r="304" spans="1:10" ht="15.6" x14ac:dyDescent="0.3">
      <c r="A304" s="33"/>
      <c r="B304" s="12"/>
      <c r="C304" s="12">
        <v>625004</v>
      </c>
      <c r="D304" s="49" t="s">
        <v>20</v>
      </c>
      <c r="E304" s="57" t="s">
        <v>43</v>
      </c>
      <c r="F304" s="99">
        <v>169</v>
      </c>
      <c r="G304" s="98"/>
      <c r="H304" s="34"/>
      <c r="I304" s="116"/>
      <c r="J304" s="99">
        <f t="shared" si="59"/>
        <v>169</v>
      </c>
    </row>
    <row r="305" spans="1:10" ht="15.6" x14ac:dyDescent="0.3">
      <c r="A305" s="33"/>
      <c r="B305" s="12"/>
      <c r="C305" s="12">
        <v>625005</v>
      </c>
      <c r="D305" s="49" t="s">
        <v>20</v>
      </c>
      <c r="E305" s="57" t="s">
        <v>44</v>
      </c>
      <c r="F305" s="99">
        <v>56</v>
      </c>
      <c r="G305" s="98"/>
      <c r="H305" s="34"/>
      <c r="I305" s="116"/>
      <c r="J305" s="99">
        <f t="shared" si="59"/>
        <v>56</v>
      </c>
    </row>
    <row r="306" spans="1:10" ht="15.6" x14ac:dyDescent="0.3">
      <c r="A306" s="33"/>
      <c r="B306" s="12"/>
      <c r="C306" s="12">
        <v>625007</v>
      </c>
      <c r="D306" s="49" t="s">
        <v>20</v>
      </c>
      <c r="E306" s="57" t="s">
        <v>45</v>
      </c>
      <c r="F306" s="99">
        <v>268</v>
      </c>
      <c r="G306" s="98"/>
      <c r="H306" s="34"/>
      <c r="I306" s="116"/>
      <c r="J306" s="99">
        <f t="shared" si="59"/>
        <v>268</v>
      </c>
    </row>
    <row r="307" spans="1:10" ht="15.6" x14ac:dyDescent="0.3">
      <c r="A307" s="33"/>
      <c r="B307" s="31">
        <v>620</v>
      </c>
      <c r="C307" s="31"/>
      <c r="D307" s="32">
        <v>41</v>
      </c>
      <c r="E307" s="81" t="s">
        <v>37</v>
      </c>
      <c r="F307" s="69">
        <f>SUM(F308:F315)</f>
        <v>493</v>
      </c>
      <c r="G307" s="132">
        <f t="shared" ref="G307:J307" si="63">SUM(G308:G315)</f>
        <v>0</v>
      </c>
      <c r="H307" s="124">
        <f t="shared" si="63"/>
        <v>0</v>
      </c>
      <c r="I307" s="138">
        <f t="shared" si="63"/>
        <v>0</v>
      </c>
      <c r="J307" s="69">
        <f t="shared" si="63"/>
        <v>493</v>
      </c>
    </row>
    <row r="308" spans="1:10" ht="15.6" x14ac:dyDescent="0.3">
      <c r="A308" s="33"/>
      <c r="B308" s="12">
        <v>621</v>
      </c>
      <c r="C308" s="31"/>
      <c r="D308" s="13">
        <v>41</v>
      </c>
      <c r="E308" s="57" t="s">
        <v>38</v>
      </c>
      <c r="F308" s="99">
        <v>16</v>
      </c>
      <c r="G308" s="98"/>
      <c r="H308" s="34"/>
      <c r="I308" s="116"/>
      <c r="J308" s="99">
        <f t="shared" si="59"/>
        <v>16</v>
      </c>
    </row>
    <row r="309" spans="1:10" ht="15.6" x14ac:dyDescent="0.3">
      <c r="A309" s="33"/>
      <c r="B309" s="12">
        <v>623</v>
      </c>
      <c r="C309" s="12"/>
      <c r="D309" s="13">
        <v>41</v>
      </c>
      <c r="E309" s="57" t="s">
        <v>39</v>
      </c>
      <c r="F309" s="99">
        <v>125</v>
      </c>
      <c r="G309" s="98"/>
      <c r="H309" s="34"/>
      <c r="I309" s="116"/>
      <c r="J309" s="99">
        <f t="shared" si="59"/>
        <v>125</v>
      </c>
    </row>
    <row r="310" spans="1:10" ht="15.6" x14ac:dyDescent="0.3">
      <c r="A310" s="33"/>
      <c r="B310" s="12">
        <v>625</v>
      </c>
      <c r="C310" s="12">
        <v>625001</v>
      </c>
      <c r="D310" s="13">
        <v>41</v>
      </c>
      <c r="E310" s="57" t="s">
        <v>40</v>
      </c>
      <c r="F310" s="99">
        <v>20</v>
      </c>
      <c r="G310" s="98"/>
      <c r="H310" s="34"/>
      <c r="I310" s="116"/>
      <c r="J310" s="99">
        <f t="shared" si="59"/>
        <v>20</v>
      </c>
    </row>
    <row r="311" spans="1:10" ht="15.6" x14ac:dyDescent="0.3">
      <c r="A311" s="33"/>
      <c r="B311" s="12"/>
      <c r="C311" s="12">
        <v>625002</v>
      </c>
      <c r="D311" s="13">
        <v>41</v>
      </c>
      <c r="E311" s="57" t="s">
        <v>41</v>
      </c>
      <c r="F311" s="99">
        <v>198</v>
      </c>
      <c r="G311" s="98"/>
      <c r="H311" s="34"/>
      <c r="I311" s="116"/>
      <c r="J311" s="99">
        <f t="shared" si="59"/>
        <v>198</v>
      </c>
    </row>
    <row r="312" spans="1:10" ht="15.6" x14ac:dyDescent="0.3">
      <c r="A312" s="33"/>
      <c r="B312" s="12"/>
      <c r="C312" s="12">
        <v>625003</v>
      </c>
      <c r="D312" s="13">
        <v>41</v>
      </c>
      <c r="E312" s="57" t="s">
        <v>42</v>
      </c>
      <c r="F312" s="99">
        <v>11</v>
      </c>
      <c r="G312" s="98"/>
      <c r="H312" s="34"/>
      <c r="I312" s="116"/>
      <c r="J312" s="99">
        <f t="shared" si="59"/>
        <v>11</v>
      </c>
    </row>
    <row r="313" spans="1:10" ht="15.6" x14ac:dyDescent="0.3">
      <c r="A313" s="33"/>
      <c r="B313" s="12"/>
      <c r="C313" s="12">
        <v>625004</v>
      </c>
      <c r="D313" s="13">
        <v>41</v>
      </c>
      <c r="E313" s="57" t="s">
        <v>43</v>
      </c>
      <c r="F313" s="99">
        <v>42</v>
      </c>
      <c r="G313" s="98"/>
      <c r="H313" s="34"/>
      <c r="I313" s="116"/>
      <c r="J313" s="99">
        <f t="shared" si="59"/>
        <v>42</v>
      </c>
    </row>
    <row r="314" spans="1:10" ht="15.6" x14ac:dyDescent="0.3">
      <c r="A314" s="33"/>
      <c r="B314" s="12"/>
      <c r="C314" s="12">
        <v>625005</v>
      </c>
      <c r="D314" s="13">
        <v>41</v>
      </c>
      <c r="E314" s="57" t="s">
        <v>44</v>
      </c>
      <c r="F314" s="99">
        <v>14</v>
      </c>
      <c r="G314" s="98"/>
      <c r="H314" s="34"/>
      <c r="I314" s="116"/>
      <c r="J314" s="99">
        <f t="shared" si="59"/>
        <v>14</v>
      </c>
    </row>
    <row r="315" spans="1:10" ht="15.6" x14ac:dyDescent="0.3">
      <c r="A315" s="33"/>
      <c r="B315" s="12"/>
      <c r="C315" s="12">
        <v>625007</v>
      </c>
      <c r="D315" s="13">
        <v>41</v>
      </c>
      <c r="E315" s="57" t="s">
        <v>45</v>
      </c>
      <c r="F315" s="99">
        <v>67</v>
      </c>
      <c r="G315" s="98"/>
      <c r="H315" s="34"/>
      <c r="I315" s="116"/>
      <c r="J315" s="99">
        <f t="shared" si="59"/>
        <v>67</v>
      </c>
    </row>
    <row r="316" spans="1:10" ht="15.6" x14ac:dyDescent="0.3">
      <c r="A316" s="33"/>
      <c r="B316" s="31">
        <v>630</v>
      </c>
      <c r="C316" s="12"/>
      <c r="D316" s="32" t="s">
        <v>136</v>
      </c>
      <c r="E316" s="81" t="s">
        <v>125</v>
      </c>
      <c r="F316" s="69">
        <f>SUM(F317:F318)</f>
        <v>558</v>
      </c>
      <c r="G316" s="132">
        <f t="shared" ref="G316:J316" si="64">SUM(G317:G318)</f>
        <v>0</v>
      </c>
      <c r="H316" s="124">
        <f t="shared" si="64"/>
        <v>0</v>
      </c>
      <c r="I316" s="138">
        <f t="shared" si="64"/>
        <v>0</v>
      </c>
      <c r="J316" s="69">
        <f t="shared" si="64"/>
        <v>558</v>
      </c>
    </row>
    <row r="317" spans="1:10" ht="15.6" x14ac:dyDescent="0.3">
      <c r="A317" s="33"/>
      <c r="B317" s="31"/>
      <c r="C317" s="12">
        <v>637014</v>
      </c>
      <c r="D317" s="13">
        <v>41</v>
      </c>
      <c r="E317" s="57" t="s">
        <v>111</v>
      </c>
      <c r="F317" s="99">
        <v>484</v>
      </c>
      <c r="G317" s="98"/>
      <c r="H317" s="34"/>
      <c r="I317" s="116"/>
      <c r="J317" s="99">
        <f t="shared" si="59"/>
        <v>484</v>
      </c>
    </row>
    <row r="318" spans="1:10" ht="15.6" x14ac:dyDescent="0.3">
      <c r="A318" s="33"/>
      <c r="B318" s="31"/>
      <c r="C318" s="12">
        <v>637016</v>
      </c>
      <c r="D318" s="13">
        <v>41</v>
      </c>
      <c r="E318" s="57" t="s">
        <v>139</v>
      </c>
      <c r="F318" s="99">
        <v>74</v>
      </c>
      <c r="G318" s="98"/>
      <c r="H318" s="34"/>
      <c r="I318" s="116"/>
      <c r="J318" s="99">
        <f t="shared" si="59"/>
        <v>74</v>
      </c>
    </row>
    <row r="319" spans="1:10" ht="15.6" x14ac:dyDescent="0.3">
      <c r="A319" s="33"/>
      <c r="B319" s="31">
        <v>640</v>
      </c>
      <c r="C319" s="12"/>
      <c r="D319" s="32">
        <v>41</v>
      </c>
      <c r="E319" s="81" t="s">
        <v>92</v>
      </c>
      <c r="F319" s="69">
        <f t="shared" ref="F319:J319" si="65">F320</f>
        <v>100</v>
      </c>
      <c r="G319" s="132">
        <f t="shared" si="65"/>
        <v>-18</v>
      </c>
      <c r="H319" s="124">
        <f t="shared" si="65"/>
        <v>0</v>
      </c>
      <c r="I319" s="138">
        <f t="shared" si="65"/>
        <v>0</v>
      </c>
      <c r="J319" s="69">
        <f t="shared" si="65"/>
        <v>82</v>
      </c>
    </row>
    <row r="320" spans="1:10" ht="15.6" x14ac:dyDescent="0.3">
      <c r="A320" s="33"/>
      <c r="B320" s="12">
        <v>642</v>
      </c>
      <c r="C320" s="12">
        <v>642015</v>
      </c>
      <c r="D320" s="13">
        <v>41</v>
      </c>
      <c r="E320" s="57" t="s">
        <v>99</v>
      </c>
      <c r="F320" s="99">
        <v>100</v>
      </c>
      <c r="G320" s="128">
        <v>-18</v>
      </c>
      <c r="H320" s="34"/>
      <c r="I320" s="127"/>
      <c r="J320" s="99">
        <f t="shared" si="59"/>
        <v>82</v>
      </c>
    </row>
    <row r="321" spans="1:10" ht="31.2" x14ac:dyDescent="0.3">
      <c r="A321" s="45" t="s">
        <v>134</v>
      </c>
      <c r="B321" s="46"/>
      <c r="C321" s="46"/>
      <c r="D321" s="47" t="s">
        <v>136</v>
      </c>
      <c r="E321" s="84" t="s">
        <v>224</v>
      </c>
      <c r="F321" s="113">
        <f t="shared" ref="F321:J321" si="66">F334+F325+F322+F343+F347</f>
        <v>11343</v>
      </c>
      <c r="G321" s="164">
        <f t="shared" si="66"/>
        <v>101</v>
      </c>
      <c r="H321" s="143">
        <f t="shared" si="66"/>
        <v>0</v>
      </c>
      <c r="I321" s="180">
        <f t="shared" si="66"/>
        <v>0</v>
      </c>
      <c r="J321" s="113">
        <f t="shared" si="66"/>
        <v>11444</v>
      </c>
    </row>
    <row r="322" spans="1:10" ht="15.6" x14ac:dyDescent="0.3">
      <c r="A322" s="33"/>
      <c r="B322" s="31">
        <v>610</v>
      </c>
      <c r="C322" s="31"/>
      <c r="D322" s="49" t="s">
        <v>136</v>
      </c>
      <c r="E322" s="81" t="s">
        <v>32</v>
      </c>
      <c r="F322" s="69">
        <f t="shared" ref="F322:J322" si="67">SUM(F323:F324)</f>
        <v>7920</v>
      </c>
      <c r="G322" s="132">
        <f t="shared" si="67"/>
        <v>0</v>
      </c>
      <c r="H322" s="124">
        <f t="shared" si="67"/>
        <v>0</v>
      </c>
      <c r="I322" s="138">
        <f t="shared" si="67"/>
        <v>0</v>
      </c>
      <c r="J322" s="69">
        <f t="shared" si="67"/>
        <v>7920</v>
      </c>
    </row>
    <row r="323" spans="1:10" ht="15.6" x14ac:dyDescent="0.3">
      <c r="A323" s="33"/>
      <c r="B323" s="12">
        <v>611</v>
      </c>
      <c r="C323" s="12"/>
      <c r="D323" s="49" t="s">
        <v>20</v>
      </c>
      <c r="E323" s="57" t="s">
        <v>33</v>
      </c>
      <c r="F323" s="100">
        <v>6336</v>
      </c>
      <c r="G323" s="98"/>
      <c r="H323" s="34"/>
      <c r="I323" s="116"/>
      <c r="J323" s="100">
        <f t="shared" si="59"/>
        <v>6336</v>
      </c>
    </row>
    <row r="324" spans="1:10" ht="15.6" x14ac:dyDescent="0.3">
      <c r="A324" s="33"/>
      <c r="B324" s="12">
        <v>611</v>
      </c>
      <c r="C324" s="12"/>
      <c r="D324" s="22">
        <v>41</v>
      </c>
      <c r="E324" s="57" t="s">
        <v>33</v>
      </c>
      <c r="F324" s="67">
        <v>1584</v>
      </c>
      <c r="G324" s="98"/>
      <c r="H324" s="34"/>
      <c r="I324" s="116"/>
      <c r="J324" s="67">
        <f t="shared" si="59"/>
        <v>1584</v>
      </c>
    </row>
    <row r="325" spans="1:10" ht="15.6" x14ac:dyDescent="0.3">
      <c r="A325" s="33"/>
      <c r="B325" s="31">
        <v>620</v>
      </c>
      <c r="C325" s="31"/>
      <c r="D325" s="49" t="s">
        <v>20</v>
      </c>
      <c r="E325" s="81" t="s">
        <v>37</v>
      </c>
      <c r="F325" s="114">
        <f t="shared" ref="F325:J325" si="68">SUM(F326:F333)</f>
        <v>2214</v>
      </c>
      <c r="G325" s="130">
        <f t="shared" si="68"/>
        <v>0</v>
      </c>
      <c r="H325" s="97">
        <f t="shared" si="68"/>
        <v>0</v>
      </c>
      <c r="I325" s="137">
        <f t="shared" si="68"/>
        <v>0</v>
      </c>
      <c r="J325" s="114">
        <f t="shared" si="68"/>
        <v>2214</v>
      </c>
    </row>
    <row r="326" spans="1:10" ht="15.6" x14ac:dyDescent="0.3">
      <c r="A326" s="33"/>
      <c r="B326" s="12">
        <v>621</v>
      </c>
      <c r="C326" s="31"/>
      <c r="D326" s="49" t="s">
        <v>20</v>
      </c>
      <c r="E326" s="57" t="s">
        <v>38</v>
      </c>
      <c r="F326" s="67">
        <v>633</v>
      </c>
      <c r="G326" s="98"/>
      <c r="H326" s="34"/>
      <c r="I326" s="116"/>
      <c r="J326" s="99">
        <f t="shared" si="59"/>
        <v>633</v>
      </c>
    </row>
    <row r="327" spans="1:10" ht="15.6" x14ac:dyDescent="0.3">
      <c r="A327" s="33"/>
      <c r="B327" s="12">
        <v>623</v>
      </c>
      <c r="C327" s="12"/>
      <c r="D327" s="49" t="s">
        <v>20</v>
      </c>
      <c r="E327" s="57" t="s">
        <v>39</v>
      </c>
      <c r="F327" s="67"/>
      <c r="G327" s="98"/>
      <c r="H327" s="34"/>
      <c r="I327" s="116"/>
      <c r="J327" s="99">
        <f t="shared" si="59"/>
        <v>0</v>
      </c>
    </row>
    <row r="328" spans="1:10" ht="15.6" x14ac:dyDescent="0.3">
      <c r="A328" s="33"/>
      <c r="B328" s="12">
        <v>625</v>
      </c>
      <c r="C328" s="12">
        <v>625001</v>
      </c>
      <c r="D328" s="49" t="s">
        <v>20</v>
      </c>
      <c r="E328" s="57" t="s">
        <v>40</v>
      </c>
      <c r="F328" s="67">
        <v>89</v>
      </c>
      <c r="G328" s="98"/>
      <c r="H328" s="34"/>
      <c r="I328" s="116"/>
      <c r="J328" s="99">
        <f t="shared" si="59"/>
        <v>89</v>
      </c>
    </row>
    <row r="329" spans="1:10" ht="15.6" x14ac:dyDescent="0.3">
      <c r="A329" s="33"/>
      <c r="B329" s="12"/>
      <c r="C329" s="12">
        <v>625002</v>
      </c>
      <c r="D329" s="49" t="s">
        <v>20</v>
      </c>
      <c r="E329" s="57" t="s">
        <v>41</v>
      </c>
      <c r="F329" s="67">
        <v>887</v>
      </c>
      <c r="G329" s="98"/>
      <c r="H329" s="34"/>
      <c r="I329" s="116"/>
      <c r="J329" s="99">
        <f t="shared" si="59"/>
        <v>887</v>
      </c>
    </row>
    <row r="330" spans="1:10" ht="15.6" x14ac:dyDescent="0.3">
      <c r="A330" s="33"/>
      <c r="B330" s="12"/>
      <c r="C330" s="12">
        <v>625003</v>
      </c>
      <c r="D330" s="49" t="s">
        <v>20</v>
      </c>
      <c r="E330" s="57" t="s">
        <v>42</v>
      </c>
      <c r="F330" s="67">
        <v>51</v>
      </c>
      <c r="G330" s="98"/>
      <c r="H330" s="34"/>
      <c r="I330" s="116"/>
      <c r="J330" s="99">
        <f t="shared" si="59"/>
        <v>51</v>
      </c>
    </row>
    <row r="331" spans="1:10" ht="15.6" x14ac:dyDescent="0.3">
      <c r="A331" s="33"/>
      <c r="B331" s="12"/>
      <c r="C331" s="12">
        <v>625004</v>
      </c>
      <c r="D331" s="49" t="s">
        <v>20</v>
      </c>
      <c r="E331" s="57" t="s">
        <v>43</v>
      </c>
      <c r="F331" s="67">
        <v>190</v>
      </c>
      <c r="G331" s="98"/>
      <c r="H331" s="34"/>
      <c r="I331" s="116"/>
      <c r="J331" s="99">
        <f t="shared" si="59"/>
        <v>190</v>
      </c>
    </row>
    <row r="332" spans="1:10" ht="15.6" x14ac:dyDescent="0.3">
      <c r="A332" s="33"/>
      <c r="B332" s="12"/>
      <c r="C332" s="12">
        <v>625005</v>
      </c>
      <c r="D332" s="49" t="s">
        <v>20</v>
      </c>
      <c r="E332" s="57" t="s">
        <v>44</v>
      </c>
      <c r="F332" s="67">
        <v>63</v>
      </c>
      <c r="G332" s="98"/>
      <c r="H332" s="34"/>
      <c r="I332" s="116"/>
      <c r="J332" s="99">
        <f t="shared" si="59"/>
        <v>63</v>
      </c>
    </row>
    <row r="333" spans="1:10" ht="15.6" x14ac:dyDescent="0.3">
      <c r="A333" s="33"/>
      <c r="B333" s="12"/>
      <c r="C333" s="12">
        <v>625007</v>
      </c>
      <c r="D333" s="49" t="s">
        <v>20</v>
      </c>
      <c r="E333" s="57" t="s">
        <v>45</v>
      </c>
      <c r="F333" s="67">
        <v>301</v>
      </c>
      <c r="G333" s="98"/>
      <c r="H333" s="34"/>
      <c r="I333" s="116"/>
      <c r="J333" s="99">
        <f t="shared" si="59"/>
        <v>301</v>
      </c>
    </row>
    <row r="334" spans="1:10" ht="15.6" x14ac:dyDescent="0.3">
      <c r="A334" s="33"/>
      <c r="B334" s="31">
        <v>620</v>
      </c>
      <c r="C334" s="31"/>
      <c r="D334" s="32">
        <v>41</v>
      </c>
      <c r="E334" s="81" t="s">
        <v>37</v>
      </c>
      <c r="F334" s="69">
        <f t="shared" ref="F334:J334" si="69">SUM(F335:F342)</f>
        <v>554</v>
      </c>
      <c r="G334" s="132">
        <f t="shared" si="69"/>
        <v>0</v>
      </c>
      <c r="H334" s="124">
        <f t="shared" si="69"/>
        <v>0</v>
      </c>
      <c r="I334" s="138">
        <f t="shared" si="69"/>
        <v>0</v>
      </c>
      <c r="J334" s="69">
        <f t="shared" si="69"/>
        <v>554</v>
      </c>
    </row>
    <row r="335" spans="1:10" ht="15.6" x14ac:dyDescent="0.3">
      <c r="A335" s="33"/>
      <c r="B335" s="12">
        <v>621</v>
      </c>
      <c r="C335" s="31"/>
      <c r="D335" s="13">
        <v>41</v>
      </c>
      <c r="E335" s="57" t="s">
        <v>38</v>
      </c>
      <c r="F335" s="67">
        <v>158</v>
      </c>
      <c r="G335" s="98"/>
      <c r="H335" s="34"/>
      <c r="I335" s="116"/>
      <c r="J335" s="99">
        <f t="shared" si="59"/>
        <v>158</v>
      </c>
    </row>
    <row r="336" spans="1:10" ht="15.6" x14ac:dyDescent="0.3">
      <c r="A336" s="33"/>
      <c r="B336" s="12">
        <v>623</v>
      </c>
      <c r="C336" s="12"/>
      <c r="D336" s="13">
        <v>41</v>
      </c>
      <c r="E336" s="57" t="s">
        <v>39</v>
      </c>
      <c r="F336" s="67"/>
      <c r="G336" s="98"/>
      <c r="H336" s="34"/>
      <c r="I336" s="116"/>
      <c r="J336" s="99">
        <f t="shared" si="59"/>
        <v>0</v>
      </c>
    </row>
    <row r="337" spans="1:10" ht="15.6" x14ac:dyDescent="0.3">
      <c r="A337" s="33"/>
      <c r="B337" s="12">
        <v>625</v>
      </c>
      <c r="C337" s="12">
        <v>625001</v>
      </c>
      <c r="D337" s="13">
        <v>41</v>
      </c>
      <c r="E337" s="57" t="s">
        <v>40</v>
      </c>
      <c r="F337" s="67">
        <v>22</v>
      </c>
      <c r="G337" s="98"/>
      <c r="H337" s="34"/>
      <c r="I337" s="116"/>
      <c r="J337" s="99">
        <f t="shared" si="59"/>
        <v>22</v>
      </c>
    </row>
    <row r="338" spans="1:10" ht="15.6" x14ac:dyDescent="0.3">
      <c r="A338" s="33"/>
      <c r="B338" s="12"/>
      <c r="C338" s="12">
        <v>625002</v>
      </c>
      <c r="D338" s="13">
        <v>41</v>
      </c>
      <c r="E338" s="57" t="s">
        <v>41</v>
      </c>
      <c r="F338" s="67">
        <v>222</v>
      </c>
      <c r="G338" s="98"/>
      <c r="H338" s="34"/>
      <c r="I338" s="116"/>
      <c r="J338" s="99">
        <f t="shared" si="59"/>
        <v>222</v>
      </c>
    </row>
    <row r="339" spans="1:10" ht="15.6" x14ac:dyDescent="0.3">
      <c r="A339" s="33"/>
      <c r="B339" s="12"/>
      <c r="C339" s="12">
        <v>625003</v>
      </c>
      <c r="D339" s="13">
        <v>41</v>
      </c>
      <c r="E339" s="57" t="s">
        <v>42</v>
      </c>
      <c r="F339" s="67">
        <v>13</v>
      </c>
      <c r="G339" s="98"/>
      <c r="H339" s="34"/>
      <c r="I339" s="116"/>
      <c r="J339" s="99">
        <f t="shared" si="59"/>
        <v>13</v>
      </c>
    </row>
    <row r="340" spans="1:10" ht="15.6" x14ac:dyDescent="0.3">
      <c r="A340" s="33"/>
      <c r="B340" s="12"/>
      <c r="C340" s="12">
        <v>625004</v>
      </c>
      <c r="D340" s="13">
        <v>41</v>
      </c>
      <c r="E340" s="57" t="s">
        <v>43</v>
      </c>
      <c r="F340" s="67">
        <v>48</v>
      </c>
      <c r="G340" s="98"/>
      <c r="H340" s="34"/>
      <c r="I340" s="116"/>
      <c r="J340" s="99">
        <f t="shared" si="59"/>
        <v>48</v>
      </c>
    </row>
    <row r="341" spans="1:10" ht="15.6" x14ac:dyDescent="0.3">
      <c r="A341" s="33"/>
      <c r="B341" s="12"/>
      <c r="C341" s="12">
        <v>625005</v>
      </c>
      <c r="D341" s="13">
        <v>41</v>
      </c>
      <c r="E341" s="57" t="s">
        <v>44</v>
      </c>
      <c r="F341" s="67">
        <v>16</v>
      </c>
      <c r="G341" s="98"/>
      <c r="H341" s="34"/>
      <c r="I341" s="116"/>
      <c r="J341" s="99">
        <f t="shared" si="59"/>
        <v>16</v>
      </c>
    </row>
    <row r="342" spans="1:10" ht="15.6" x14ac:dyDescent="0.3">
      <c r="A342" s="33"/>
      <c r="B342" s="12"/>
      <c r="C342" s="12">
        <v>625007</v>
      </c>
      <c r="D342" s="13">
        <v>41</v>
      </c>
      <c r="E342" s="57" t="s">
        <v>45</v>
      </c>
      <c r="F342" s="67">
        <v>75</v>
      </c>
      <c r="G342" s="98"/>
      <c r="H342" s="34"/>
      <c r="I342" s="116"/>
      <c r="J342" s="99">
        <f t="shared" si="59"/>
        <v>75</v>
      </c>
    </row>
    <row r="343" spans="1:10" ht="15.6" x14ac:dyDescent="0.3">
      <c r="A343" s="33"/>
      <c r="B343" s="31">
        <v>630</v>
      </c>
      <c r="C343" s="12"/>
      <c r="D343" s="32" t="s">
        <v>136</v>
      </c>
      <c r="E343" s="81" t="s">
        <v>125</v>
      </c>
      <c r="F343" s="68">
        <f t="shared" ref="F343:J343" si="70">SUM(F344:F346)</f>
        <v>655</v>
      </c>
      <c r="G343" s="130">
        <f t="shared" si="70"/>
        <v>0</v>
      </c>
      <c r="H343" s="97">
        <f t="shared" si="70"/>
        <v>0</v>
      </c>
      <c r="I343" s="137">
        <f t="shared" si="70"/>
        <v>0</v>
      </c>
      <c r="J343" s="68">
        <f t="shared" si="70"/>
        <v>655</v>
      </c>
    </row>
    <row r="344" spans="1:10" ht="15.6" x14ac:dyDescent="0.3">
      <c r="A344" s="33"/>
      <c r="B344" s="31"/>
      <c r="C344" s="12">
        <v>637014</v>
      </c>
      <c r="D344" s="13">
        <v>41</v>
      </c>
      <c r="E344" s="57" t="s">
        <v>111</v>
      </c>
      <c r="F344" s="67">
        <v>572</v>
      </c>
      <c r="G344" s="98"/>
      <c r="H344" s="34"/>
      <c r="I344" s="116"/>
      <c r="J344" s="99">
        <f t="shared" si="59"/>
        <v>572</v>
      </c>
    </row>
    <row r="345" spans="1:10" ht="15.6" x14ac:dyDescent="0.3">
      <c r="A345" s="33"/>
      <c r="B345" s="31"/>
      <c r="C345" s="12">
        <v>637015</v>
      </c>
      <c r="D345" s="13" t="s">
        <v>20</v>
      </c>
      <c r="E345" s="57" t="s">
        <v>217</v>
      </c>
      <c r="F345" s="67">
        <v>0</v>
      </c>
      <c r="G345" s="98"/>
      <c r="H345" s="34"/>
      <c r="I345" s="116"/>
      <c r="J345" s="99">
        <f t="shared" si="59"/>
        <v>0</v>
      </c>
    </row>
    <row r="346" spans="1:10" ht="15.6" x14ac:dyDescent="0.3">
      <c r="A346" s="33"/>
      <c r="B346" s="31"/>
      <c r="C346" s="12">
        <v>637016</v>
      </c>
      <c r="D346" s="13">
        <v>41</v>
      </c>
      <c r="E346" s="57" t="s">
        <v>139</v>
      </c>
      <c r="F346" s="67">
        <v>83</v>
      </c>
      <c r="G346" s="98"/>
      <c r="H346" s="34"/>
      <c r="I346" s="116"/>
      <c r="J346" s="99">
        <f t="shared" si="59"/>
        <v>83</v>
      </c>
    </row>
    <row r="347" spans="1:10" ht="15.6" x14ac:dyDescent="0.3">
      <c r="A347" s="33"/>
      <c r="B347" s="31">
        <v>640</v>
      </c>
      <c r="C347" s="12"/>
      <c r="D347" s="32">
        <v>41</v>
      </c>
      <c r="E347" s="81" t="s">
        <v>92</v>
      </c>
      <c r="F347" s="68">
        <f t="shared" ref="F347:J347" si="71">F348</f>
        <v>0</v>
      </c>
      <c r="G347" s="130">
        <f t="shared" si="71"/>
        <v>101</v>
      </c>
      <c r="H347" s="97">
        <f t="shared" si="71"/>
        <v>0</v>
      </c>
      <c r="I347" s="137">
        <f t="shared" si="71"/>
        <v>0</v>
      </c>
      <c r="J347" s="68">
        <f t="shared" si="71"/>
        <v>101</v>
      </c>
    </row>
    <row r="348" spans="1:10" ht="15.6" x14ac:dyDescent="0.3">
      <c r="A348" s="33"/>
      <c r="B348" s="12">
        <v>642</v>
      </c>
      <c r="C348" s="12">
        <v>642015</v>
      </c>
      <c r="D348" s="13">
        <v>41</v>
      </c>
      <c r="E348" s="57" t="s">
        <v>99</v>
      </c>
      <c r="F348" s="106"/>
      <c r="G348" s="128">
        <v>101</v>
      </c>
      <c r="H348" s="121"/>
      <c r="I348" s="116"/>
      <c r="J348" s="99">
        <f t="shared" si="59"/>
        <v>101</v>
      </c>
    </row>
    <row r="349" spans="1:10" ht="31.2" x14ac:dyDescent="0.3">
      <c r="A349" s="45" t="s">
        <v>134</v>
      </c>
      <c r="B349" s="46"/>
      <c r="C349" s="46"/>
      <c r="D349" s="47" t="s">
        <v>136</v>
      </c>
      <c r="E349" s="84" t="s">
        <v>295</v>
      </c>
      <c r="F349" s="113">
        <f t="shared" ref="F349:J349" si="72">F362+F353+F350+F371+F376</f>
        <v>0</v>
      </c>
      <c r="G349" s="164">
        <f t="shared" si="72"/>
        <v>11548</v>
      </c>
      <c r="H349" s="143">
        <f t="shared" si="72"/>
        <v>0</v>
      </c>
      <c r="I349" s="180">
        <f t="shared" si="72"/>
        <v>0</v>
      </c>
      <c r="J349" s="113">
        <f t="shared" si="72"/>
        <v>11548</v>
      </c>
    </row>
    <row r="350" spans="1:10" ht="15.6" x14ac:dyDescent="0.3">
      <c r="A350" s="33"/>
      <c r="B350" s="31">
        <v>610</v>
      </c>
      <c r="C350" s="31"/>
      <c r="D350" s="49" t="s">
        <v>136</v>
      </c>
      <c r="E350" s="81" t="s">
        <v>32</v>
      </c>
      <c r="F350" s="69">
        <f t="shared" ref="F350:J350" si="73">SUM(F351:F352)</f>
        <v>0</v>
      </c>
      <c r="G350" s="132">
        <f t="shared" si="73"/>
        <v>7920</v>
      </c>
      <c r="H350" s="124">
        <f t="shared" si="73"/>
        <v>0</v>
      </c>
      <c r="I350" s="138">
        <f t="shared" si="73"/>
        <v>0</v>
      </c>
      <c r="J350" s="69">
        <f t="shared" si="73"/>
        <v>7920</v>
      </c>
    </row>
    <row r="351" spans="1:10" ht="15.6" x14ac:dyDescent="0.3">
      <c r="A351" s="33"/>
      <c r="B351" s="12">
        <v>611</v>
      </c>
      <c r="C351" s="12"/>
      <c r="D351" s="49" t="s">
        <v>20</v>
      </c>
      <c r="E351" s="57" t="s">
        <v>33</v>
      </c>
      <c r="F351" s="67"/>
      <c r="G351" s="128">
        <v>6336</v>
      </c>
      <c r="H351" s="121"/>
      <c r="I351" s="116"/>
      <c r="J351" s="100">
        <f t="shared" ref="J351:J352" si="74">F351+G351+H351-I351</f>
        <v>6336</v>
      </c>
    </row>
    <row r="352" spans="1:10" ht="15.6" x14ac:dyDescent="0.3">
      <c r="A352" s="33"/>
      <c r="B352" s="12">
        <v>611</v>
      </c>
      <c r="C352" s="12"/>
      <c r="D352" s="22">
        <v>41</v>
      </c>
      <c r="E352" s="57" t="s">
        <v>33</v>
      </c>
      <c r="F352" s="67"/>
      <c r="G352" s="128">
        <v>1584</v>
      </c>
      <c r="H352" s="121"/>
      <c r="I352" s="116"/>
      <c r="J352" s="67">
        <f t="shared" si="74"/>
        <v>1584</v>
      </c>
    </row>
    <row r="353" spans="1:10" ht="15.6" x14ac:dyDescent="0.3">
      <c r="A353" s="33"/>
      <c r="B353" s="31">
        <v>620</v>
      </c>
      <c r="C353" s="31"/>
      <c r="D353" s="49" t="s">
        <v>20</v>
      </c>
      <c r="E353" s="81" t="s">
        <v>37</v>
      </c>
      <c r="F353" s="68">
        <f t="shared" ref="F353:J353" si="75">SUM(F354:F361)</f>
        <v>0</v>
      </c>
      <c r="G353" s="130">
        <f t="shared" si="75"/>
        <v>2214</v>
      </c>
      <c r="H353" s="97">
        <f t="shared" si="75"/>
        <v>0</v>
      </c>
      <c r="I353" s="137">
        <f t="shared" si="75"/>
        <v>0</v>
      </c>
      <c r="J353" s="114">
        <f t="shared" si="75"/>
        <v>2214</v>
      </c>
    </row>
    <row r="354" spans="1:10" ht="15.6" x14ac:dyDescent="0.3">
      <c r="A354" s="33"/>
      <c r="B354" s="12">
        <v>621</v>
      </c>
      <c r="C354" s="31"/>
      <c r="D354" s="49" t="s">
        <v>20</v>
      </c>
      <c r="E354" s="57" t="s">
        <v>38</v>
      </c>
      <c r="F354" s="67"/>
      <c r="G354" s="98"/>
      <c r="H354" s="121"/>
      <c r="I354" s="116"/>
      <c r="J354" s="99">
        <f t="shared" ref="J354:J361" si="76">F354+G354+H354-I354</f>
        <v>0</v>
      </c>
    </row>
    <row r="355" spans="1:10" ht="15.6" x14ac:dyDescent="0.3">
      <c r="A355" s="33"/>
      <c r="B355" s="12">
        <v>623</v>
      </c>
      <c r="C355" s="12"/>
      <c r="D355" s="49" t="s">
        <v>20</v>
      </c>
      <c r="E355" s="57" t="s">
        <v>39</v>
      </c>
      <c r="F355" s="67"/>
      <c r="G355" s="128">
        <v>633</v>
      </c>
      <c r="H355" s="121"/>
      <c r="I355" s="116"/>
      <c r="J355" s="99">
        <f t="shared" si="76"/>
        <v>633</v>
      </c>
    </row>
    <row r="356" spans="1:10" ht="15.6" x14ac:dyDescent="0.3">
      <c r="A356" s="33"/>
      <c r="B356" s="12">
        <v>625</v>
      </c>
      <c r="C356" s="12">
        <v>625001</v>
      </c>
      <c r="D356" s="49" t="s">
        <v>20</v>
      </c>
      <c r="E356" s="57" t="s">
        <v>40</v>
      </c>
      <c r="F356" s="67"/>
      <c r="G356" s="128">
        <v>89</v>
      </c>
      <c r="H356" s="121"/>
      <c r="I356" s="116"/>
      <c r="J356" s="99">
        <f t="shared" si="76"/>
        <v>89</v>
      </c>
    </row>
    <row r="357" spans="1:10" ht="15.6" x14ac:dyDescent="0.3">
      <c r="A357" s="33"/>
      <c r="B357" s="12"/>
      <c r="C357" s="12">
        <v>625002</v>
      </c>
      <c r="D357" s="49" t="s">
        <v>20</v>
      </c>
      <c r="E357" s="57" t="s">
        <v>41</v>
      </c>
      <c r="F357" s="67"/>
      <c r="G357" s="128">
        <v>887</v>
      </c>
      <c r="H357" s="121"/>
      <c r="I357" s="116"/>
      <c r="J357" s="99">
        <f t="shared" si="76"/>
        <v>887</v>
      </c>
    </row>
    <row r="358" spans="1:10" ht="15.6" x14ac:dyDescent="0.3">
      <c r="A358" s="33"/>
      <c r="B358" s="12"/>
      <c r="C358" s="12">
        <v>625003</v>
      </c>
      <c r="D358" s="49" t="s">
        <v>20</v>
      </c>
      <c r="E358" s="57" t="s">
        <v>42</v>
      </c>
      <c r="F358" s="67"/>
      <c r="G358" s="128">
        <v>51</v>
      </c>
      <c r="H358" s="121"/>
      <c r="I358" s="116"/>
      <c r="J358" s="99">
        <f t="shared" si="76"/>
        <v>51</v>
      </c>
    </row>
    <row r="359" spans="1:10" ht="15.6" x14ac:dyDescent="0.3">
      <c r="A359" s="33"/>
      <c r="B359" s="12"/>
      <c r="C359" s="12">
        <v>625004</v>
      </c>
      <c r="D359" s="49" t="s">
        <v>20</v>
      </c>
      <c r="E359" s="57" t="s">
        <v>43</v>
      </c>
      <c r="F359" s="67"/>
      <c r="G359" s="128">
        <v>190</v>
      </c>
      <c r="H359" s="121"/>
      <c r="I359" s="116"/>
      <c r="J359" s="99">
        <f t="shared" si="76"/>
        <v>190</v>
      </c>
    </row>
    <row r="360" spans="1:10" ht="15.6" x14ac:dyDescent="0.3">
      <c r="A360" s="33"/>
      <c r="B360" s="12"/>
      <c r="C360" s="12">
        <v>625005</v>
      </c>
      <c r="D360" s="49" t="s">
        <v>20</v>
      </c>
      <c r="E360" s="57" t="s">
        <v>44</v>
      </c>
      <c r="F360" s="67"/>
      <c r="G360" s="128">
        <v>63</v>
      </c>
      <c r="H360" s="121"/>
      <c r="I360" s="116"/>
      <c r="J360" s="99">
        <f t="shared" si="76"/>
        <v>63</v>
      </c>
    </row>
    <row r="361" spans="1:10" ht="15.6" x14ac:dyDescent="0.3">
      <c r="A361" s="33"/>
      <c r="B361" s="12"/>
      <c r="C361" s="12">
        <v>625007</v>
      </c>
      <c r="D361" s="49" t="s">
        <v>20</v>
      </c>
      <c r="E361" s="57" t="s">
        <v>45</v>
      </c>
      <c r="F361" s="67"/>
      <c r="G361" s="128">
        <v>301</v>
      </c>
      <c r="H361" s="121"/>
      <c r="I361" s="116"/>
      <c r="J361" s="99">
        <f t="shared" si="76"/>
        <v>301</v>
      </c>
    </row>
    <row r="362" spans="1:10" ht="15.6" x14ac:dyDescent="0.3">
      <c r="A362" s="33"/>
      <c r="B362" s="31">
        <v>620</v>
      </c>
      <c r="C362" s="31"/>
      <c r="D362" s="32">
        <v>41</v>
      </c>
      <c r="E362" s="81" t="s">
        <v>37</v>
      </c>
      <c r="F362" s="69">
        <f t="shared" ref="F362:J362" si="77">SUM(F363:F370)</f>
        <v>0</v>
      </c>
      <c r="G362" s="132">
        <f t="shared" si="77"/>
        <v>554</v>
      </c>
      <c r="H362" s="124">
        <f t="shared" si="77"/>
        <v>0</v>
      </c>
      <c r="I362" s="138">
        <f t="shared" si="77"/>
        <v>0</v>
      </c>
      <c r="J362" s="69">
        <f t="shared" si="77"/>
        <v>554</v>
      </c>
    </row>
    <row r="363" spans="1:10" ht="15.6" x14ac:dyDescent="0.3">
      <c r="A363" s="33"/>
      <c r="B363" s="12">
        <v>621</v>
      </c>
      <c r="C363" s="31"/>
      <c r="D363" s="13">
        <v>41</v>
      </c>
      <c r="E363" s="57" t="s">
        <v>38</v>
      </c>
      <c r="F363" s="67"/>
      <c r="G363" s="98"/>
      <c r="H363" s="121"/>
      <c r="I363" s="116"/>
      <c r="J363" s="99">
        <f t="shared" ref="J363:J370" si="78">F363+G363+H363-I363</f>
        <v>0</v>
      </c>
    </row>
    <row r="364" spans="1:10" ht="15.6" x14ac:dyDescent="0.3">
      <c r="A364" s="33"/>
      <c r="B364" s="12">
        <v>623</v>
      </c>
      <c r="C364" s="12"/>
      <c r="D364" s="13">
        <v>41</v>
      </c>
      <c r="E364" s="57" t="s">
        <v>39</v>
      </c>
      <c r="F364" s="67"/>
      <c r="G364" s="128">
        <v>158</v>
      </c>
      <c r="H364" s="121"/>
      <c r="I364" s="116"/>
      <c r="J364" s="99">
        <f t="shared" si="78"/>
        <v>158</v>
      </c>
    </row>
    <row r="365" spans="1:10" ht="15.6" x14ac:dyDescent="0.3">
      <c r="A365" s="33"/>
      <c r="B365" s="12">
        <v>625</v>
      </c>
      <c r="C365" s="12">
        <v>625001</v>
      </c>
      <c r="D365" s="13">
        <v>41</v>
      </c>
      <c r="E365" s="57" t="s">
        <v>40</v>
      </c>
      <c r="F365" s="67"/>
      <c r="G365" s="128">
        <v>22</v>
      </c>
      <c r="H365" s="121"/>
      <c r="I365" s="116"/>
      <c r="J365" s="99">
        <f t="shared" si="78"/>
        <v>22</v>
      </c>
    </row>
    <row r="366" spans="1:10" ht="15.6" x14ac:dyDescent="0.3">
      <c r="A366" s="33"/>
      <c r="B366" s="12"/>
      <c r="C366" s="12">
        <v>625002</v>
      </c>
      <c r="D366" s="13">
        <v>41</v>
      </c>
      <c r="E366" s="57" t="s">
        <v>41</v>
      </c>
      <c r="F366" s="67"/>
      <c r="G366" s="128">
        <v>222</v>
      </c>
      <c r="H366" s="121"/>
      <c r="I366" s="116"/>
      <c r="J366" s="99">
        <f t="shared" si="78"/>
        <v>222</v>
      </c>
    </row>
    <row r="367" spans="1:10" ht="15.6" x14ac:dyDescent="0.3">
      <c r="A367" s="33"/>
      <c r="B367" s="12"/>
      <c r="C367" s="12">
        <v>625003</v>
      </c>
      <c r="D367" s="13">
        <v>41</v>
      </c>
      <c r="E367" s="57" t="s">
        <v>42</v>
      </c>
      <c r="F367" s="67"/>
      <c r="G367" s="128">
        <v>13</v>
      </c>
      <c r="H367" s="121"/>
      <c r="I367" s="116"/>
      <c r="J367" s="99">
        <f t="shared" si="78"/>
        <v>13</v>
      </c>
    </row>
    <row r="368" spans="1:10" ht="15.6" x14ac:dyDescent="0.3">
      <c r="A368" s="33"/>
      <c r="B368" s="12"/>
      <c r="C368" s="12">
        <v>625004</v>
      </c>
      <c r="D368" s="13">
        <v>41</v>
      </c>
      <c r="E368" s="57" t="s">
        <v>43</v>
      </c>
      <c r="F368" s="67"/>
      <c r="G368" s="128">
        <v>48</v>
      </c>
      <c r="H368" s="121"/>
      <c r="I368" s="116"/>
      <c r="J368" s="99">
        <f t="shared" si="78"/>
        <v>48</v>
      </c>
    </row>
    <row r="369" spans="1:10" ht="15.6" x14ac:dyDescent="0.3">
      <c r="A369" s="33"/>
      <c r="B369" s="12"/>
      <c r="C369" s="12">
        <v>625005</v>
      </c>
      <c r="D369" s="13">
        <v>41</v>
      </c>
      <c r="E369" s="57" t="s">
        <v>44</v>
      </c>
      <c r="F369" s="67"/>
      <c r="G369" s="128">
        <v>16</v>
      </c>
      <c r="H369" s="121"/>
      <c r="I369" s="116"/>
      <c r="J369" s="99">
        <f t="shared" si="78"/>
        <v>16</v>
      </c>
    </row>
    <row r="370" spans="1:10" ht="15.6" x14ac:dyDescent="0.3">
      <c r="A370" s="33"/>
      <c r="B370" s="12"/>
      <c r="C370" s="12">
        <v>625007</v>
      </c>
      <c r="D370" s="13">
        <v>41</v>
      </c>
      <c r="E370" s="57" t="s">
        <v>45</v>
      </c>
      <c r="F370" s="67"/>
      <c r="G370" s="128">
        <v>75</v>
      </c>
      <c r="H370" s="121"/>
      <c r="I370" s="116"/>
      <c r="J370" s="99">
        <f t="shared" si="78"/>
        <v>75</v>
      </c>
    </row>
    <row r="371" spans="1:10" ht="15.6" x14ac:dyDescent="0.3">
      <c r="A371" s="33"/>
      <c r="B371" s="31">
        <v>630</v>
      </c>
      <c r="C371" s="12"/>
      <c r="D371" s="32" t="s">
        <v>136</v>
      </c>
      <c r="E371" s="81" t="s">
        <v>125</v>
      </c>
      <c r="F371" s="68">
        <f>SUM(F372:F375)</f>
        <v>0</v>
      </c>
      <c r="G371" s="130">
        <f t="shared" ref="G371:J371" si="79">SUM(G372:G375)</f>
        <v>860</v>
      </c>
      <c r="H371" s="97">
        <f t="shared" si="79"/>
        <v>0</v>
      </c>
      <c r="I371" s="137">
        <f t="shared" si="79"/>
        <v>0</v>
      </c>
      <c r="J371" s="68">
        <f t="shared" si="79"/>
        <v>860</v>
      </c>
    </row>
    <row r="372" spans="1:10" ht="15.6" x14ac:dyDescent="0.3">
      <c r="A372" s="33"/>
      <c r="B372" s="31"/>
      <c r="C372" s="12">
        <v>633010</v>
      </c>
      <c r="D372" s="13">
        <v>41</v>
      </c>
      <c r="E372" s="57" t="s">
        <v>137</v>
      </c>
      <c r="F372" s="68"/>
      <c r="G372" s="128">
        <v>155</v>
      </c>
      <c r="H372" s="121"/>
      <c r="I372" s="137"/>
      <c r="J372" s="99">
        <f t="shared" ref="J372:J375" si="80">F372+G372+H372-I372</f>
        <v>155</v>
      </c>
    </row>
    <row r="373" spans="1:10" ht="15.6" x14ac:dyDescent="0.3">
      <c r="A373" s="33"/>
      <c r="B373" s="31"/>
      <c r="C373" s="12">
        <v>637014</v>
      </c>
      <c r="D373" s="13">
        <v>41</v>
      </c>
      <c r="E373" s="57" t="s">
        <v>111</v>
      </c>
      <c r="F373" s="67"/>
      <c r="G373" s="128">
        <v>622</v>
      </c>
      <c r="H373" s="121"/>
      <c r="I373" s="116"/>
      <c r="J373" s="99">
        <f t="shared" si="80"/>
        <v>622</v>
      </c>
    </row>
    <row r="374" spans="1:10" ht="15.6" x14ac:dyDescent="0.3">
      <c r="A374" s="33"/>
      <c r="B374" s="31"/>
      <c r="C374" s="12">
        <v>637015</v>
      </c>
      <c r="D374" s="13" t="s">
        <v>20</v>
      </c>
      <c r="E374" s="57" t="s">
        <v>217</v>
      </c>
      <c r="F374" s="67"/>
      <c r="G374" s="128"/>
      <c r="H374" s="121"/>
      <c r="I374" s="116"/>
      <c r="J374" s="99">
        <f t="shared" si="80"/>
        <v>0</v>
      </c>
    </row>
    <row r="375" spans="1:10" ht="15.6" x14ac:dyDescent="0.3">
      <c r="A375" s="33"/>
      <c r="B375" s="31"/>
      <c r="C375" s="12">
        <v>637016</v>
      </c>
      <c r="D375" s="13">
        <v>41</v>
      </c>
      <c r="E375" s="57" t="s">
        <v>139</v>
      </c>
      <c r="F375" s="67"/>
      <c r="G375" s="128">
        <v>83</v>
      </c>
      <c r="H375" s="121"/>
      <c r="I375" s="116"/>
      <c r="J375" s="99">
        <f t="shared" si="80"/>
        <v>83</v>
      </c>
    </row>
    <row r="376" spans="1:10" ht="15.6" x14ac:dyDescent="0.3">
      <c r="A376" s="33"/>
      <c r="B376" s="31">
        <v>640</v>
      </c>
      <c r="C376" s="12"/>
      <c r="D376" s="32">
        <v>41</v>
      </c>
      <c r="E376" s="81" t="s">
        <v>92</v>
      </c>
      <c r="F376" s="68">
        <f t="shared" ref="F376:J376" si="81">F377</f>
        <v>0</v>
      </c>
      <c r="G376" s="130">
        <f t="shared" si="81"/>
        <v>0</v>
      </c>
      <c r="H376" s="97">
        <f t="shared" si="81"/>
        <v>0</v>
      </c>
      <c r="I376" s="137">
        <f t="shared" si="81"/>
        <v>0</v>
      </c>
      <c r="J376" s="68">
        <f t="shared" si="81"/>
        <v>0</v>
      </c>
    </row>
    <row r="377" spans="1:10" ht="15.6" x14ac:dyDescent="0.3">
      <c r="A377" s="33"/>
      <c r="B377" s="12">
        <v>642</v>
      </c>
      <c r="C377" s="12">
        <v>642015</v>
      </c>
      <c r="D377" s="13">
        <v>41</v>
      </c>
      <c r="E377" s="57" t="s">
        <v>99</v>
      </c>
      <c r="F377" s="106"/>
      <c r="G377" s="98"/>
      <c r="H377" s="121"/>
      <c r="I377" s="116"/>
      <c r="J377" s="99">
        <f t="shared" ref="J377" si="82">F377+G377+H377-I377</f>
        <v>0</v>
      </c>
    </row>
    <row r="378" spans="1:10" ht="31.2" x14ac:dyDescent="0.3">
      <c r="A378" s="45" t="s">
        <v>134</v>
      </c>
      <c r="B378" s="46"/>
      <c r="C378" s="46"/>
      <c r="D378" s="47" t="s">
        <v>136</v>
      </c>
      <c r="E378" s="84" t="s">
        <v>296</v>
      </c>
      <c r="F378" s="113">
        <f t="shared" ref="F378:J378" si="83">F391+F382+F379+F400+F405</f>
        <v>0</v>
      </c>
      <c r="G378" s="164">
        <f t="shared" si="83"/>
        <v>10329</v>
      </c>
      <c r="H378" s="143">
        <f t="shared" si="83"/>
        <v>0</v>
      </c>
      <c r="I378" s="180">
        <f t="shared" si="83"/>
        <v>0</v>
      </c>
      <c r="J378" s="113">
        <f t="shared" si="83"/>
        <v>10329</v>
      </c>
    </row>
    <row r="379" spans="1:10" ht="15.6" x14ac:dyDescent="0.3">
      <c r="A379" s="33"/>
      <c r="B379" s="31">
        <v>610</v>
      </c>
      <c r="C379" s="31"/>
      <c r="D379" s="49" t="s">
        <v>136</v>
      </c>
      <c r="E379" s="81" t="s">
        <v>32</v>
      </c>
      <c r="F379" s="69">
        <f t="shared" ref="F379:J379" si="84">SUM(F380:F381)</f>
        <v>0</v>
      </c>
      <c r="G379" s="132">
        <f t="shared" si="84"/>
        <v>7200</v>
      </c>
      <c r="H379" s="124">
        <f t="shared" si="84"/>
        <v>0</v>
      </c>
      <c r="I379" s="138">
        <f t="shared" si="84"/>
        <v>0</v>
      </c>
      <c r="J379" s="69">
        <f t="shared" si="84"/>
        <v>7200</v>
      </c>
    </row>
    <row r="380" spans="1:10" ht="15.6" x14ac:dyDescent="0.3">
      <c r="A380" s="33"/>
      <c r="B380" s="12">
        <v>611</v>
      </c>
      <c r="C380" s="12"/>
      <c r="D380" s="49" t="s">
        <v>20</v>
      </c>
      <c r="E380" s="57" t="s">
        <v>33</v>
      </c>
      <c r="F380" s="67"/>
      <c r="G380" s="128">
        <v>5760</v>
      </c>
      <c r="H380" s="121"/>
      <c r="I380" s="116"/>
      <c r="J380" s="100">
        <f t="shared" ref="J380:J381" si="85">F380+G380+H380-I380</f>
        <v>5760</v>
      </c>
    </row>
    <row r="381" spans="1:10" ht="15.6" x14ac:dyDescent="0.3">
      <c r="A381" s="33"/>
      <c r="B381" s="12">
        <v>611</v>
      </c>
      <c r="C381" s="12"/>
      <c r="D381" s="22">
        <v>41</v>
      </c>
      <c r="E381" s="57" t="s">
        <v>33</v>
      </c>
      <c r="F381" s="67"/>
      <c r="G381" s="128">
        <v>1440</v>
      </c>
      <c r="H381" s="121"/>
      <c r="I381" s="116"/>
      <c r="J381" s="67">
        <f t="shared" si="85"/>
        <v>1440</v>
      </c>
    </row>
    <row r="382" spans="1:10" ht="15.6" x14ac:dyDescent="0.3">
      <c r="A382" s="33"/>
      <c r="B382" s="31">
        <v>620</v>
      </c>
      <c r="C382" s="31"/>
      <c r="D382" s="49" t="s">
        <v>20</v>
      </c>
      <c r="E382" s="81" t="s">
        <v>37</v>
      </c>
      <c r="F382" s="68">
        <f t="shared" ref="F382:J382" si="86">SUM(F383:F390)</f>
        <v>0</v>
      </c>
      <c r="G382" s="130">
        <f t="shared" si="86"/>
        <v>2013</v>
      </c>
      <c r="H382" s="97">
        <f t="shared" si="86"/>
        <v>0</v>
      </c>
      <c r="I382" s="137">
        <f t="shared" si="86"/>
        <v>0</v>
      </c>
      <c r="J382" s="114">
        <f t="shared" si="86"/>
        <v>2013</v>
      </c>
    </row>
    <row r="383" spans="1:10" ht="15.6" x14ac:dyDescent="0.3">
      <c r="A383" s="33"/>
      <c r="B383" s="12">
        <v>621</v>
      </c>
      <c r="C383" s="31"/>
      <c r="D383" s="49" t="s">
        <v>20</v>
      </c>
      <c r="E383" s="57" t="s">
        <v>38</v>
      </c>
      <c r="F383" s="67"/>
      <c r="G383" s="128">
        <v>576</v>
      </c>
      <c r="H383" s="121"/>
      <c r="I383" s="116"/>
      <c r="J383" s="99">
        <f t="shared" ref="J383:J390" si="87">F383+G383+H383-I383</f>
        <v>576</v>
      </c>
    </row>
    <row r="384" spans="1:10" ht="15.6" x14ac:dyDescent="0.3">
      <c r="A384" s="33"/>
      <c r="B384" s="12">
        <v>623</v>
      </c>
      <c r="C384" s="12"/>
      <c r="D384" s="49" t="s">
        <v>20</v>
      </c>
      <c r="E384" s="57" t="s">
        <v>39</v>
      </c>
      <c r="F384" s="67"/>
      <c r="G384" s="128"/>
      <c r="H384" s="121"/>
      <c r="I384" s="116"/>
      <c r="J384" s="99">
        <f t="shared" si="87"/>
        <v>0</v>
      </c>
    </row>
    <row r="385" spans="1:10" ht="15.6" x14ac:dyDescent="0.3">
      <c r="A385" s="33"/>
      <c r="B385" s="12">
        <v>625</v>
      </c>
      <c r="C385" s="12">
        <v>625001</v>
      </c>
      <c r="D385" s="49" t="s">
        <v>20</v>
      </c>
      <c r="E385" s="57" t="s">
        <v>40</v>
      </c>
      <c r="F385" s="67"/>
      <c r="G385" s="128">
        <v>81</v>
      </c>
      <c r="H385" s="121"/>
      <c r="I385" s="116"/>
      <c r="J385" s="99">
        <f t="shared" si="87"/>
        <v>81</v>
      </c>
    </row>
    <row r="386" spans="1:10" ht="15.6" x14ac:dyDescent="0.3">
      <c r="A386" s="33"/>
      <c r="B386" s="12"/>
      <c r="C386" s="12">
        <v>625002</v>
      </c>
      <c r="D386" s="49" t="s">
        <v>20</v>
      </c>
      <c r="E386" s="57" t="s">
        <v>41</v>
      </c>
      <c r="F386" s="67"/>
      <c r="G386" s="128">
        <v>806</v>
      </c>
      <c r="H386" s="121"/>
      <c r="I386" s="116"/>
      <c r="J386" s="99">
        <f t="shared" si="87"/>
        <v>806</v>
      </c>
    </row>
    <row r="387" spans="1:10" ht="15.6" x14ac:dyDescent="0.3">
      <c r="A387" s="33"/>
      <c r="B387" s="12"/>
      <c r="C387" s="12">
        <v>625003</v>
      </c>
      <c r="D387" s="49" t="s">
        <v>20</v>
      </c>
      <c r="E387" s="57" t="s">
        <v>42</v>
      </c>
      <c r="F387" s="67"/>
      <c r="G387" s="128">
        <v>46</v>
      </c>
      <c r="H387" s="121"/>
      <c r="I387" s="116"/>
      <c r="J387" s="99">
        <f t="shared" si="87"/>
        <v>46</v>
      </c>
    </row>
    <row r="388" spans="1:10" ht="15.6" x14ac:dyDescent="0.3">
      <c r="A388" s="33"/>
      <c r="B388" s="12"/>
      <c r="C388" s="12">
        <v>625004</v>
      </c>
      <c r="D388" s="49" t="s">
        <v>20</v>
      </c>
      <c r="E388" s="57" t="s">
        <v>43</v>
      </c>
      <c r="F388" s="67"/>
      <c r="G388" s="128">
        <v>173</v>
      </c>
      <c r="H388" s="121"/>
      <c r="I388" s="116"/>
      <c r="J388" s="99">
        <f t="shared" si="87"/>
        <v>173</v>
      </c>
    </row>
    <row r="389" spans="1:10" ht="15.6" x14ac:dyDescent="0.3">
      <c r="A389" s="33"/>
      <c r="B389" s="12"/>
      <c r="C389" s="12">
        <v>625005</v>
      </c>
      <c r="D389" s="49" t="s">
        <v>20</v>
      </c>
      <c r="E389" s="57" t="s">
        <v>44</v>
      </c>
      <c r="F389" s="67"/>
      <c r="G389" s="128">
        <v>58</v>
      </c>
      <c r="H389" s="121"/>
      <c r="I389" s="116"/>
      <c r="J389" s="99">
        <f t="shared" si="87"/>
        <v>58</v>
      </c>
    </row>
    <row r="390" spans="1:10" ht="15.6" x14ac:dyDescent="0.3">
      <c r="A390" s="33"/>
      <c r="B390" s="12"/>
      <c r="C390" s="12">
        <v>625007</v>
      </c>
      <c r="D390" s="49" t="s">
        <v>20</v>
      </c>
      <c r="E390" s="57" t="s">
        <v>45</v>
      </c>
      <c r="F390" s="67"/>
      <c r="G390" s="128">
        <v>273</v>
      </c>
      <c r="H390" s="121"/>
      <c r="I390" s="116"/>
      <c r="J390" s="99">
        <f t="shared" si="87"/>
        <v>273</v>
      </c>
    </row>
    <row r="391" spans="1:10" ht="15.6" x14ac:dyDescent="0.3">
      <c r="A391" s="33"/>
      <c r="B391" s="31">
        <v>620</v>
      </c>
      <c r="C391" s="31"/>
      <c r="D391" s="32">
        <v>41</v>
      </c>
      <c r="E391" s="81" t="s">
        <v>37</v>
      </c>
      <c r="F391" s="69">
        <f t="shared" ref="F391:J391" si="88">SUM(F392:F399)</f>
        <v>0</v>
      </c>
      <c r="G391" s="132">
        <f t="shared" si="88"/>
        <v>503</v>
      </c>
      <c r="H391" s="124">
        <f t="shared" si="88"/>
        <v>0</v>
      </c>
      <c r="I391" s="138">
        <f t="shared" si="88"/>
        <v>0</v>
      </c>
      <c r="J391" s="69">
        <f t="shared" si="88"/>
        <v>503</v>
      </c>
    </row>
    <row r="392" spans="1:10" ht="15.6" x14ac:dyDescent="0.3">
      <c r="A392" s="33"/>
      <c r="B392" s="12">
        <v>621</v>
      </c>
      <c r="C392" s="31"/>
      <c r="D392" s="13">
        <v>41</v>
      </c>
      <c r="E392" s="57" t="s">
        <v>38</v>
      </c>
      <c r="F392" s="67"/>
      <c r="G392" s="128">
        <v>144</v>
      </c>
      <c r="H392" s="121"/>
      <c r="I392" s="116"/>
      <c r="J392" s="99">
        <f t="shared" ref="J392:J399" si="89">F392+G392+H392-I392</f>
        <v>144</v>
      </c>
    </row>
    <row r="393" spans="1:10" ht="15.6" x14ac:dyDescent="0.3">
      <c r="A393" s="33"/>
      <c r="B393" s="12">
        <v>623</v>
      </c>
      <c r="C393" s="12"/>
      <c r="D393" s="13">
        <v>41</v>
      </c>
      <c r="E393" s="57" t="s">
        <v>39</v>
      </c>
      <c r="F393" s="67"/>
      <c r="G393" s="128"/>
      <c r="H393" s="121"/>
      <c r="I393" s="116"/>
      <c r="J393" s="99">
        <f t="shared" si="89"/>
        <v>0</v>
      </c>
    </row>
    <row r="394" spans="1:10" ht="15.6" x14ac:dyDescent="0.3">
      <c r="A394" s="33"/>
      <c r="B394" s="12">
        <v>625</v>
      </c>
      <c r="C394" s="12">
        <v>625001</v>
      </c>
      <c r="D394" s="13">
        <v>41</v>
      </c>
      <c r="E394" s="57" t="s">
        <v>40</v>
      </c>
      <c r="F394" s="67"/>
      <c r="G394" s="128">
        <v>20</v>
      </c>
      <c r="H394" s="121"/>
      <c r="I394" s="116"/>
      <c r="J394" s="99">
        <f t="shared" si="89"/>
        <v>20</v>
      </c>
    </row>
    <row r="395" spans="1:10" ht="15.6" x14ac:dyDescent="0.3">
      <c r="A395" s="33"/>
      <c r="B395" s="12"/>
      <c r="C395" s="12">
        <v>625002</v>
      </c>
      <c r="D395" s="13">
        <v>41</v>
      </c>
      <c r="E395" s="57" t="s">
        <v>41</v>
      </c>
      <c r="F395" s="67"/>
      <c r="G395" s="128">
        <v>202</v>
      </c>
      <c r="H395" s="121"/>
      <c r="I395" s="116"/>
      <c r="J395" s="99">
        <f t="shared" si="89"/>
        <v>202</v>
      </c>
    </row>
    <row r="396" spans="1:10" ht="15.6" x14ac:dyDescent="0.3">
      <c r="A396" s="33"/>
      <c r="B396" s="12"/>
      <c r="C396" s="12">
        <v>625003</v>
      </c>
      <c r="D396" s="13">
        <v>41</v>
      </c>
      <c r="E396" s="57" t="s">
        <v>42</v>
      </c>
      <c r="F396" s="67"/>
      <c r="G396" s="128">
        <v>12</v>
      </c>
      <c r="H396" s="121"/>
      <c r="I396" s="116"/>
      <c r="J396" s="99">
        <f t="shared" si="89"/>
        <v>12</v>
      </c>
    </row>
    <row r="397" spans="1:10" ht="15.6" x14ac:dyDescent="0.3">
      <c r="A397" s="33"/>
      <c r="B397" s="12"/>
      <c r="C397" s="12">
        <v>625004</v>
      </c>
      <c r="D397" s="13">
        <v>41</v>
      </c>
      <c r="E397" s="57" t="s">
        <v>43</v>
      </c>
      <c r="F397" s="67"/>
      <c r="G397" s="128">
        <v>43</v>
      </c>
      <c r="H397" s="121"/>
      <c r="I397" s="116"/>
      <c r="J397" s="99">
        <f t="shared" si="89"/>
        <v>43</v>
      </c>
    </row>
    <row r="398" spans="1:10" ht="15.6" x14ac:dyDescent="0.3">
      <c r="A398" s="33"/>
      <c r="B398" s="12"/>
      <c r="C398" s="12">
        <v>625005</v>
      </c>
      <c r="D398" s="13">
        <v>41</v>
      </c>
      <c r="E398" s="57" t="s">
        <v>44</v>
      </c>
      <c r="F398" s="67"/>
      <c r="G398" s="128">
        <v>14</v>
      </c>
      <c r="H398" s="121"/>
      <c r="I398" s="116"/>
      <c r="J398" s="99">
        <f t="shared" si="89"/>
        <v>14</v>
      </c>
    </row>
    <row r="399" spans="1:10" ht="15.6" x14ac:dyDescent="0.3">
      <c r="A399" s="33"/>
      <c r="B399" s="12"/>
      <c r="C399" s="12">
        <v>625007</v>
      </c>
      <c r="D399" s="13">
        <v>41</v>
      </c>
      <c r="E399" s="57" t="s">
        <v>45</v>
      </c>
      <c r="F399" s="67"/>
      <c r="G399" s="128">
        <v>68</v>
      </c>
      <c r="H399" s="121"/>
      <c r="I399" s="116"/>
      <c r="J399" s="99">
        <f t="shared" si="89"/>
        <v>68</v>
      </c>
    </row>
    <row r="400" spans="1:10" ht="15.6" x14ac:dyDescent="0.3">
      <c r="A400" s="33"/>
      <c r="B400" s="31">
        <v>630</v>
      </c>
      <c r="C400" s="12"/>
      <c r="D400" s="32" t="s">
        <v>136</v>
      </c>
      <c r="E400" s="81" t="s">
        <v>125</v>
      </c>
      <c r="F400" s="68">
        <f>SUM(F401:F404)</f>
        <v>0</v>
      </c>
      <c r="G400" s="130">
        <f t="shared" ref="G400:J400" si="90">SUM(G401:G404)</f>
        <v>496</v>
      </c>
      <c r="H400" s="97">
        <f t="shared" si="90"/>
        <v>0</v>
      </c>
      <c r="I400" s="137">
        <f t="shared" si="90"/>
        <v>0</v>
      </c>
      <c r="J400" s="68">
        <f t="shared" si="90"/>
        <v>496</v>
      </c>
    </row>
    <row r="401" spans="1:10" ht="15.6" x14ac:dyDescent="0.3">
      <c r="A401" s="33"/>
      <c r="B401" s="31"/>
      <c r="C401" s="12">
        <v>633010</v>
      </c>
      <c r="D401" s="13">
        <v>41</v>
      </c>
      <c r="E401" s="57" t="s">
        <v>137</v>
      </c>
      <c r="F401" s="68"/>
      <c r="G401" s="128">
        <v>125</v>
      </c>
      <c r="H401" s="121"/>
      <c r="I401" s="139"/>
      <c r="J401" s="99">
        <f t="shared" ref="J401:J404" si="91">F401+G401+H401-I401</f>
        <v>125</v>
      </c>
    </row>
    <row r="402" spans="1:10" ht="15.6" x14ac:dyDescent="0.3">
      <c r="A402" s="33"/>
      <c r="B402" s="31"/>
      <c r="C402" s="12">
        <v>637014</v>
      </c>
      <c r="D402" s="13">
        <v>41</v>
      </c>
      <c r="E402" s="57" t="s">
        <v>111</v>
      </c>
      <c r="F402" s="67"/>
      <c r="G402" s="128">
        <v>295</v>
      </c>
      <c r="H402" s="121"/>
      <c r="I402" s="126"/>
      <c r="J402" s="99">
        <f t="shared" si="91"/>
        <v>295</v>
      </c>
    </row>
    <row r="403" spans="1:10" ht="15.6" x14ac:dyDescent="0.3">
      <c r="A403" s="33"/>
      <c r="B403" s="31"/>
      <c r="C403" s="12">
        <v>637015</v>
      </c>
      <c r="D403" s="13" t="s">
        <v>20</v>
      </c>
      <c r="E403" s="57" t="s">
        <v>217</v>
      </c>
      <c r="F403" s="67"/>
      <c r="G403" s="128"/>
      <c r="H403" s="121"/>
      <c r="I403" s="116"/>
      <c r="J403" s="99">
        <f t="shared" si="91"/>
        <v>0</v>
      </c>
    </row>
    <row r="404" spans="1:10" ht="15.6" x14ac:dyDescent="0.3">
      <c r="A404" s="33"/>
      <c r="B404" s="31"/>
      <c r="C404" s="12">
        <v>637016</v>
      </c>
      <c r="D404" s="13">
        <v>41</v>
      </c>
      <c r="E404" s="57" t="s">
        <v>139</v>
      </c>
      <c r="F404" s="67"/>
      <c r="G404" s="128">
        <v>76</v>
      </c>
      <c r="H404" s="121"/>
      <c r="I404" s="116"/>
      <c r="J404" s="99">
        <f t="shared" si="91"/>
        <v>76</v>
      </c>
    </row>
    <row r="405" spans="1:10" ht="15.6" x14ac:dyDescent="0.3">
      <c r="A405" s="33"/>
      <c r="B405" s="31">
        <v>640</v>
      </c>
      <c r="C405" s="12"/>
      <c r="D405" s="32">
        <v>41</v>
      </c>
      <c r="E405" s="81" t="s">
        <v>92</v>
      </c>
      <c r="F405" s="68">
        <f t="shared" ref="F405:J405" si="92">F406</f>
        <v>0</v>
      </c>
      <c r="G405" s="130">
        <f t="shared" si="92"/>
        <v>117</v>
      </c>
      <c r="H405" s="97">
        <f t="shared" si="92"/>
        <v>0</v>
      </c>
      <c r="I405" s="137">
        <f t="shared" si="92"/>
        <v>0</v>
      </c>
      <c r="J405" s="68">
        <f t="shared" si="92"/>
        <v>117</v>
      </c>
    </row>
    <row r="406" spans="1:10" ht="15.6" x14ac:dyDescent="0.3">
      <c r="A406" s="33"/>
      <c r="B406" s="12">
        <v>642</v>
      </c>
      <c r="C406" s="12">
        <v>642015</v>
      </c>
      <c r="D406" s="13">
        <v>41</v>
      </c>
      <c r="E406" s="57" t="s">
        <v>99</v>
      </c>
      <c r="F406" s="106"/>
      <c r="G406" s="128">
        <v>117</v>
      </c>
      <c r="H406" s="121"/>
      <c r="I406" s="116"/>
      <c r="J406" s="99">
        <f t="shared" ref="J406" si="93">F406+G406+H406-I406</f>
        <v>117</v>
      </c>
    </row>
    <row r="407" spans="1:10" ht="31.2" x14ac:dyDescent="0.3">
      <c r="A407" s="45" t="s">
        <v>134</v>
      </c>
      <c r="B407" s="46"/>
      <c r="C407" s="46"/>
      <c r="D407" s="48" t="s">
        <v>289</v>
      </c>
      <c r="E407" s="86" t="s">
        <v>141</v>
      </c>
      <c r="F407" s="113">
        <f>F416+F408</f>
        <v>40850</v>
      </c>
      <c r="G407" s="164">
        <f t="shared" ref="G407:J407" si="94">G416+G408</f>
        <v>6000</v>
      </c>
      <c r="H407" s="143">
        <f t="shared" si="94"/>
        <v>6400</v>
      </c>
      <c r="I407" s="180">
        <f t="shared" si="94"/>
        <v>0</v>
      </c>
      <c r="J407" s="113">
        <f t="shared" si="94"/>
        <v>53250</v>
      </c>
    </row>
    <row r="408" spans="1:10" ht="15.6" x14ac:dyDescent="0.3">
      <c r="A408" s="50"/>
      <c r="B408" s="23">
        <v>620</v>
      </c>
      <c r="C408" s="21"/>
      <c r="D408" s="32">
        <v>41</v>
      </c>
      <c r="E408" s="81" t="s">
        <v>37</v>
      </c>
      <c r="F408" s="69">
        <f t="shared" ref="F408:J408" si="95">SUM(F409:F415)</f>
        <v>105</v>
      </c>
      <c r="G408" s="132">
        <f t="shared" si="95"/>
        <v>0</v>
      </c>
      <c r="H408" s="124">
        <f t="shared" si="95"/>
        <v>0</v>
      </c>
      <c r="I408" s="138">
        <f t="shared" si="95"/>
        <v>0</v>
      </c>
      <c r="J408" s="69">
        <f t="shared" si="95"/>
        <v>105</v>
      </c>
    </row>
    <row r="409" spans="1:10" ht="15.6" x14ac:dyDescent="0.3">
      <c r="A409" s="50"/>
      <c r="B409" s="21">
        <v>621</v>
      </c>
      <c r="C409" s="21"/>
      <c r="D409" s="13">
        <v>41</v>
      </c>
      <c r="E409" s="57" t="s">
        <v>38</v>
      </c>
      <c r="F409" s="99">
        <v>30</v>
      </c>
      <c r="G409" s="98"/>
      <c r="H409" s="34"/>
      <c r="I409" s="116"/>
      <c r="J409" s="99">
        <f t="shared" si="59"/>
        <v>30</v>
      </c>
    </row>
    <row r="410" spans="1:10" ht="15.6" x14ac:dyDescent="0.3">
      <c r="A410" s="50"/>
      <c r="B410" s="21">
        <v>625</v>
      </c>
      <c r="C410" s="12">
        <v>625001</v>
      </c>
      <c r="D410" s="13">
        <v>41</v>
      </c>
      <c r="E410" s="57" t="s">
        <v>40</v>
      </c>
      <c r="F410" s="99">
        <v>4</v>
      </c>
      <c r="G410" s="98"/>
      <c r="H410" s="34"/>
      <c r="I410" s="116"/>
      <c r="J410" s="99">
        <f t="shared" si="59"/>
        <v>4</v>
      </c>
    </row>
    <row r="411" spans="1:10" ht="15.6" x14ac:dyDescent="0.3">
      <c r="A411" s="50"/>
      <c r="B411" s="21"/>
      <c r="C411" s="12">
        <v>625002</v>
      </c>
      <c r="D411" s="13">
        <v>41</v>
      </c>
      <c r="E411" s="57" t="s">
        <v>41</v>
      </c>
      <c r="F411" s="99">
        <v>42</v>
      </c>
      <c r="G411" s="98"/>
      <c r="H411" s="34"/>
      <c r="I411" s="116"/>
      <c r="J411" s="99">
        <f t="shared" si="59"/>
        <v>42</v>
      </c>
    </row>
    <row r="412" spans="1:10" ht="15.6" x14ac:dyDescent="0.3">
      <c r="A412" s="50"/>
      <c r="B412" s="21"/>
      <c r="C412" s="12">
        <v>625003</v>
      </c>
      <c r="D412" s="13">
        <v>41</v>
      </c>
      <c r="E412" s="57" t="s">
        <v>42</v>
      </c>
      <c r="F412" s="99">
        <v>3</v>
      </c>
      <c r="G412" s="98"/>
      <c r="H412" s="34"/>
      <c r="I412" s="116"/>
      <c r="J412" s="99">
        <f t="shared" si="59"/>
        <v>3</v>
      </c>
    </row>
    <row r="413" spans="1:10" ht="15.6" x14ac:dyDescent="0.3">
      <c r="A413" s="50"/>
      <c r="B413" s="21"/>
      <c r="C413" s="12">
        <v>625004</v>
      </c>
      <c r="D413" s="13">
        <v>41</v>
      </c>
      <c r="E413" s="57" t="s">
        <v>43</v>
      </c>
      <c r="F413" s="99">
        <v>9</v>
      </c>
      <c r="G413" s="98"/>
      <c r="H413" s="34"/>
      <c r="I413" s="116"/>
      <c r="J413" s="99">
        <f t="shared" si="59"/>
        <v>9</v>
      </c>
    </row>
    <row r="414" spans="1:10" ht="15.6" x14ac:dyDescent="0.3">
      <c r="A414" s="50"/>
      <c r="B414" s="21"/>
      <c r="C414" s="12">
        <v>625005</v>
      </c>
      <c r="D414" s="13">
        <v>41</v>
      </c>
      <c r="E414" s="57" t="s">
        <v>44</v>
      </c>
      <c r="F414" s="99">
        <v>3</v>
      </c>
      <c r="G414" s="98"/>
      <c r="H414" s="34"/>
      <c r="I414" s="116"/>
      <c r="J414" s="99">
        <f t="shared" si="59"/>
        <v>3</v>
      </c>
    </row>
    <row r="415" spans="1:10" ht="15.6" x14ac:dyDescent="0.3">
      <c r="A415" s="50"/>
      <c r="B415" s="21"/>
      <c r="C415" s="12">
        <v>625007</v>
      </c>
      <c r="D415" s="13">
        <v>41</v>
      </c>
      <c r="E415" s="57" t="s">
        <v>45</v>
      </c>
      <c r="F415" s="99">
        <v>14</v>
      </c>
      <c r="G415" s="98"/>
      <c r="H415" s="34"/>
      <c r="I415" s="116"/>
      <c r="J415" s="99">
        <f t="shared" ref="J415:J488" si="96">F415+G415+H415-I415</f>
        <v>14</v>
      </c>
    </row>
    <row r="416" spans="1:10" ht="31.2" x14ac:dyDescent="0.3">
      <c r="A416" s="50"/>
      <c r="B416" s="31">
        <v>630</v>
      </c>
      <c r="C416" s="21"/>
      <c r="D416" s="32" t="s">
        <v>288</v>
      </c>
      <c r="E416" s="85" t="s">
        <v>125</v>
      </c>
      <c r="F416" s="69">
        <f t="shared" ref="F416:J416" si="97">F417+F420+F425+F429+F432</f>
        <v>40745</v>
      </c>
      <c r="G416" s="132">
        <f t="shared" si="97"/>
        <v>6000</v>
      </c>
      <c r="H416" s="124">
        <f t="shared" si="97"/>
        <v>6400</v>
      </c>
      <c r="I416" s="138">
        <f t="shared" si="97"/>
        <v>0</v>
      </c>
      <c r="J416" s="69">
        <f t="shared" si="97"/>
        <v>53145</v>
      </c>
    </row>
    <row r="417" spans="1:10" ht="15.6" x14ac:dyDescent="0.3">
      <c r="A417" s="33"/>
      <c r="B417" s="31">
        <v>632</v>
      </c>
      <c r="C417" s="31"/>
      <c r="D417" s="31">
        <v>41</v>
      </c>
      <c r="E417" s="81" t="s">
        <v>50</v>
      </c>
      <c r="F417" s="69">
        <f t="shared" ref="F417:J417" si="98">SUM(F418:F419)</f>
        <v>4482</v>
      </c>
      <c r="G417" s="132">
        <f t="shared" si="98"/>
        <v>0</v>
      </c>
      <c r="H417" s="124">
        <f t="shared" si="98"/>
        <v>0</v>
      </c>
      <c r="I417" s="138">
        <f t="shared" si="98"/>
        <v>0</v>
      </c>
      <c r="J417" s="69">
        <f t="shared" si="98"/>
        <v>4482</v>
      </c>
    </row>
    <row r="418" spans="1:10" ht="15.6" x14ac:dyDescent="0.3">
      <c r="A418" s="33"/>
      <c r="B418" s="12"/>
      <c r="C418" s="12">
        <v>632001</v>
      </c>
      <c r="D418" s="12">
        <v>41</v>
      </c>
      <c r="E418" s="57" t="s">
        <v>142</v>
      </c>
      <c r="F418" s="99">
        <v>1482</v>
      </c>
      <c r="G418" s="98"/>
      <c r="H418" s="34"/>
      <c r="I418" s="116"/>
      <c r="J418" s="99">
        <f t="shared" si="96"/>
        <v>1482</v>
      </c>
    </row>
    <row r="419" spans="1:10" ht="15.6" x14ac:dyDescent="0.3">
      <c r="A419" s="33"/>
      <c r="B419" s="12"/>
      <c r="C419" s="12">
        <v>632002</v>
      </c>
      <c r="D419" s="12">
        <v>41</v>
      </c>
      <c r="E419" s="57" t="s">
        <v>143</v>
      </c>
      <c r="F419" s="99">
        <v>3000</v>
      </c>
      <c r="G419" s="98"/>
      <c r="H419" s="34"/>
      <c r="I419" s="116"/>
      <c r="J419" s="99">
        <f t="shared" si="96"/>
        <v>3000</v>
      </c>
    </row>
    <row r="420" spans="1:10" ht="31.2" x14ac:dyDescent="0.3">
      <c r="A420" s="33"/>
      <c r="B420" s="31">
        <v>633</v>
      </c>
      <c r="C420" s="31"/>
      <c r="D420" s="32" t="s">
        <v>345</v>
      </c>
      <c r="E420" s="81" t="s">
        <v>56</v>
      </c>
      <c r="F420" s="69">
        <f t="shared" ref="F420:J420" si="99">SUM(F421:F424)</f>
        <v>10500</v>
      </c>
      <c r="G420" s="132">
        <f t="shared" si="99"/>
        <v>6000</v>
      </c>
      <c r="H420" s="124">
        <f t="shared" si="99"/>
        <v>6400</v>
      </c>
      <c r="I420" s="138">
        <f t="shared" si="99"/>
        <v>0</v>
      </c>
      <c r="J420" s="69">
        <f t="shared" si="99"/>
        <v>22900</v>
      </c>
    </row>
    <row r="421" spans="1:10" ht="15.6" x14ac:dyDescent="0.3">
      <c r="A421" s="33"/>
      <c r="B421" s="31"/>
      <c r="C421" s="12">
        <v>633004</v>
      </c>
      <c r="D421" s="12">
        <v>41</v>
      </c>
      <c r="E421" s="57" t="s">
        <v>354</v>
      </c>
      <c r="F421" s="99">
        <v>500</v>
      </c>
      <c r="G421" s="98"/>
      <c r="H421" s="96">
        <v>400</v>
      </c>
      <c r="I421" s="116"/>
      <c r="J421" s="99">
        <f t="shared" si="96"/>
        <v>900</v>
      </c>
    </row>
    <row r="422" spans="1:10" ht="15.6" x14ac:dyDescent="0.3">
      <c r="A422" s="33"/>
      <c r="B422" s="31"/>
      <c r="C422" s="12">
        <v>633004</v>
      </c>
      <c r="D422" s="12" t="s">
        <v>24</v>
      </c>
      <c r="E422" s="57" t="s">
        <v>327</v>
      </c>
      <c r="F422" s="201"/>
      <c r="G422" s="98"/>
      <c r="H422" s="96">
        <v>6000</v>
      </c>
      <c r="I422" s="116"/>
      <c r="J422" s="201">
        <f t="shared" si="96"/>
        <v>6000</v>
      </c>
    </row>
    <row r="423" spans="1:10" ht="46.8" x14ac:dyDescent="0.3">
      <c r="A423" s="33"/>
      <c r="B423" s="12"/>
      <c r="C423" s="12">
        <v>633006</v>
      </c>
      <c r="D423" s="12">
        <v>41</v>
      </c>
      <c r="E423" s="73" t="s">
        <v>258</v>
      </c>
      <c r="F423" s="99">
        <v>10000</v>
      </c>
      <c r="G423" s="98"/>
      <c r="H423" s="96"/>
      <c r="I423" s="116"/>
      <c r="J423" s="99">
        <f t="shared" si="96"/>
        <v>10000</v>
      </c>
    </row>
    <row r="424" spans="1:10" ht="15.6" x14ac:dyDescent="0.3">
      <c r="A424" s="33"/>
      <c r="B424" s="12"/>
      <c r="C424" s="12">
        <v>633006</v>
      </c>
      <c r="D424" s="12" t="s">
        <v>209</v>
      </c>
      <c r="E424" s="73" t="s">
        <v>226</v>
      </c>
      <c r="F424" s="99"/>
      <c r="G424" s="128">
        <v>6000</v>
      </c>
      <c r="H424" s="96"/>
      <c r="I424" s="116"/>
      <c r="J424" s="99">
        <f t="shared" si="96"/>
        <v>6000</v>
      </c>
    </row>
    <row r="425" spans="1:10" ht="15.6" x14ac:dyDescent="0.3">
      <c r="A425" s="33"/>
      <c r="B425" s="31">
        <v>635</v>
      </c>
      <c r="C425" s="31"/>
      <c r="D425" s="32">
        <v>41</v>
      </c>
      <c r="E425" s="81" t="s">
        <v>71</v>
      </c>
      <c r="F425" s="69">
        <f t="shared" ref="F425:J425" si="100">SUM(F426:F428)</f>
        <v>10663</v>
      </c>
      <c r="G425" s="132">
        <f t="shared" si="100"/>
        <v>0</v>
      </c>
      <c r="H425" s="124">
        <f t="shared" si="100"/>
        <v>0</v>
      </c>
      <c r="I425" s="138">
        <f t="shared" si="100"/>
        <v>0</v>
      </c>
      <c r="J425" s="69">
        <f t="shared" si="100"/>
        <v>10663</v>
      </c>
    </row>
    <row r="426" spans="1:10" ht="15.6" x14ac:dyDescent="0.3">
      <c r="A426" s="33"/>
      <c r="B426" s="12"/>
      <c r="C426" s="12">
        <v>635004</v>
      </c>
      <c r="D426" s="12">
        <v>41</v>
      </c>
      <c r="E426" s="57" t="s">
        <v>74</v>
      </c>
      <c r="F426" s="99">
        <v>200</v>
      </c>
      <c r="G426" s="98"/>
      <c r="H426" s="34"/>
      <c r="I426" s="116"/>
      <c r="J426" s="99">
        <f t="shared" si="96"/>
        <v>200</v>
      </c>
    </row>
    <row r="427" spans="1:10" ht="15.6" x14ac:dyDescent="0.3">
      <c r="A427" s="33"/>
      <c r="B427" s="12"/>
      <c r="C427" s="12">
        <v>635005</v>
      </c>
      <c r="D427" s="12">
        <v>41</v>
      </c>
      <c r="E427" s="57" t="s">
        <v>145</v>
      </c>
      <c r="F427" s="99">
        <v>200</v>
      </c>
      <c r="G427" s="98"/>
      <c r="H427" s="34"/>
      <c r="I427" s="116"/>
      <c r="J427" s="99">
        <f t="shared" si="96"/>
        <v>200</v>
      </c>
    </row>
    <row r="428" spans="1:10" ht="46.8" x14ac:dyDescent="0.3">
      <c r="A428" s="33"/>
      <c r="B428" s="12"/>
      <c r="C428" s="12">
        <v>635006</v>
      </c>
      <c r="D428" s="12">
        <v>41</v>
      </c>
      <c r="E428" s="73" t="s">
        <v>146</v>
      </c>
      <c r="F428" s="99">
        <v>10263</v>
      </c>
      <c r="G428" s="98"/>
      <c r="H428" s="34"/>
      <c r="I428" s="116"/>
      <c r="J428" s="99">
        <f t="shared" si="96"/>
        <v>10263</v>
      </c>
    </row>
    <row r="429" spans="1:10" ht="15.6" x14ac:dyDescent="0.3">
      <c r="A429" s="33"/>
      <c r="B429" s="31">
        <v>636</v>
      </c>
      <c r="C429" s="31"/>
      <c r="D429" s="31">
        <v>41</v>
      </c>
      <c r="E429" s="81" t="s">
        <v>78</v>
      </c>
      <c r="F429" s="69">
        <f t="shared" ref="F429:J429" si="101">SUM(F430:F431)</f>
        <v>2000</v>
      </c>
      <c r="G429" s="132">
        <f t="shared" si="101"/>
        <v>0</v>
      </c>
      <c r="H429" s="124">
        <f t="shared" si="101"/>
        <v>0</v>
      </c>
      <c r="I429" s="138">
        <f t="shared" si="101"/>
        <v>0</v>
      </c>
      <c r="J429" s="69">
        <f t="shared" si="101"/>
        <v>2000</v>
      </c>
    </row>
    <row r="430" spans="1:10" ht="15.6" x14ac:dyDescent="0.3">
      <c r="A430" s="33"/>
      <c r="B430" s="12"/>
      <c r="C430" s="12">
        <v>636001</v>
      </c>
      <c r="D430" s="12">
        <v>41</v>
      </c>
      <c r="E430" s="57" t="s">
        <v>240</v>
      </c>
      <c r="F430" s="99">
        <v>490</v>
      </c>
      <c r="G430" s="98"/>
      <c r="H430" s="34"/>
      <c r="I430" s="116"/>
      <c r="J430" s="99">
        <f t="shared" si="96"/>
        <v>490</v>
      </c>
    </row>
    <row r="431" spans="1:10" ht="15.6" x14ac:dyDescent="0.3">
      <c r="A431" s="33"/>
      <c r="B431" s="12"/>
      <c r="C431" s="12">
        <v>636008</v>
      </c>
      <c r="D431" s="12">
        <v>41</v>
      </c>
      <c r="E431" s="57" t="s">
        <v>79</v>
      </c>
      <c r="F431" s="99">
        <v>1510</v>
      </c>
      <c r="G431" s="98"/>
      <c r="H431" s="34"/>
      <c r="I431" s="116"/>
      <c r="J431" s="99">
        <f t="shared" si="96"/>
        <v>1510</v>
      </c>
    </row>
    <row r="432" spans="1:10" ht="15.6" x14ac:dyDescent="0.3">
      <c r="A432" s="33"/>
      <c r="B432" s="31">
        <v>637</v>
      </c>
      <c r="C432" s="31"/>
      <c r="D432" s="31" t="s">
        <v>140</v>
      </c>
      <c r="E432" s="81" t="s">
        <v>80</v>
      </c>
      <c r="F432" s="69">
        <f t="shared" ref="F432:J432" si="102">SUM(F433:F438)</f>
        <v>13100</v>
      </c>
      <c r="G432" s="132">
        <f t="shared" si="102"/>
        <v>0</v>
      </c>
      <c r="H432" s="124">
        <f t="shared" si="102"/>
        <v>0</v>
      </c>
      <c r="I432" s="138">
        <f t="shared" si="102"/>
        <v>0</v>
      </c>
      <c r="J432" s="69">
        <f t="shared" si="102"/>
        <v>13100</v>
      </c>
    </row>
    <row r="433" spans="1:10" ht="15.6" x14ac:dyDescent="0.3">
      <c r="A433" s="33"/>
      <c r="B433" s="31"/>
      <c r="C433" s="12">
        <v>637002</v>
      </c>
      <c r="D433" s="12" t="s">
        <v>24</v>
      </c>
      <c r="E433" s="57" t="s">
        <v>147</v>
      </c>
      <c r="F433" s="99"/>
      <c r="G433" s="98"/>
      <c r="H433" s="34"/>
      <c r="I433" s="116"/>
      <c r="J433" s="99">
        <f t="shared" si="96"/>
        <v>0</v>
      </c>
    </row>
    <row r="434" spans="1:10" ht="15.6" x14ac:dyDescent="0.3">
      <c r="A434" s="33"/>
      <c r="B434" s="31"/>
      <c r="C434" s="12">
        <v>637002</v>
      </c>
      <c r="D434" s="12" t="s">
        <v>24</v>
      </c>
      <c r="E434" s="57" t="s">
        <v>148</v>
      </c>
      <c r="F434" s="99"/>
      <c r="G434" s="98"/>
      <c r="H434" s="34"/>
      <c r="I434" s="116"/>
      <c r="J434" s="99">
        <f t="shared" si="96"/>
        <v>0</v>
      </c>
    </row>
    <row r="435" spans="1:10" ht="46.8" x14ac:dyDescent="0.3">
      <c r="A435" s="33"/>
      <c r="B435" s="12"/>
      <c r="C435" s="12">
        <v>637004</v>
      </c>
      <c r="D435" s="12">
        <v>41</v>
      </c>
      <c r="E435" s="73" t="s">
        <v>149</v>
      </c>
      <c r="F435" s="99">
        <v>11800</v>
      </c>
      <c r="G435" s="98"/>
      <c r="H435" s="34"/>
      <c r="I435" s="116"/>
      <c r="J435" s="99">
        <f t="shared" si="96"/>
        <v>11800</v>
      </c>
    </row>
    <row r="436" spans="1:10" ht="15.6" x14ac:dyDescent="0.3">
      <c r="A436" s="33"/>
      <c r="B436" s="12"/>
      <c r="C436" s="12">
        <v>637005</v>
      </c>
      <c r="D436" s="12">
        <v>41</v>
      </c>
      <c r="E436" s="57" t="s">
        <v>150</v>
      </c>
      <c r="F436" s="99">
        <v>1000</v>
      </c>
      <c r="G436" s="98"/>
      <c r="H436" s="34"/>
      <c r="I436" s="116"/>
      <c r="J436" s="99">
        <f t="shared" si="96"/>
        <v>1000</v>
      </c>
    </row>
    <row r="437" spans="1:10" ht="15.6" x14ac:dyDescent="0.3">
      <c r="A437" s="33"/>
      <c r="B437" s="12"/>
      <c r="C437" s="12">
        <v>637011</v>
      </c>
      <c r="D437" s="12">
        <v>41</v>
      </c>
      <c r="E437" s="73" t="s">
        <v>257</v>
      </c>
      <c r="F437" s="106"/>
      <c r="G437" s="98"/>
      <c r="H437" s="34"/>
      <c r="I437" s="116"/>
      <c r="J437" s="99">
        <f t="shared" si="96"/>
        <v>0</v>
      </c>
    </row>
    <row r="438" spans="1:10" ht="15.6" x14ac:dyDescent="0.3">
      <c r="A438" s="33"/>
      <c r="B438" s="12"/>
      <c r="C438" s="12">
        <v>637027</v>
      </c>
      <c r="D438" s="12">
        <v>41</v>
      </c>
      <c r="E438" s="57" t="s">
        <v>151</v>
      </c>
      <c r="F438" s="99">
        <v>300</v>
      </c>
      <c r="G438" s="98"/>
      <c r="H438" s="34"/>
      <c r="I438" s="116"/>
      <c r="J438" s="99">
        <f t="shared" si="96"/>
        <v>300</v>
      </c>
    </row>
    <row r="439" spans="1:10" ht="15.6" x14ac:dyDescent="0.3">
      <c r="A439" s="45" t="s">
        <v>134</v>
      </c>
      <c r="B439" s="46"/>
      <c r="C439" s="46"/>
      <c r="D439" s="48" t="s">
        <v>140</v>
      </c>
      <c r="E439" s="86" t="s">
        <v>152</v>
      </c>
      <c r="F439" s="113">
        <f>F440+F455</f>
        <v>189000</v>
      </c>
      <c r="G439" s="164">
        <f t="shared" ref="G439:J439" si="103">G440+G455</f>
        <v>5000</v>
      </c>
      <c r="H439" s="143">
        <f t="shared" si="103"/>
        <v>30000</v>
      </c>
      <c r="I439" s="180">
        <f t="shared" si="103"/>
        <v>0</v>
      </c>
      <c r="J439" s="113">
        <f t="shared" si="103"/>
        <v>224000</v>
      </c>
    </row>
    <row r="440" spans="1:10" ht="15.6" x14ac:dyDescent="0.3">
      <c r="A440" s="33"/>
      <c r="B440" s="31">
        <v>630</v>
      </c>
      <c r="C440" s="12"/>
      <c r="D440" s="32" t="s">
        <v>140</v>
      </c>
      <c r="E440" s="81" t="s">
        <v>125</v>
      </c>
      <c r="F440" s="69">
        <f t="shared" ref="F440:J440" si="104">F449+F441</f>
        <v>189000</v>
      </c>
      <c r="G440" s="132">
        <f t="shared" si="104"/>
        <v>5000</v>
      </c>
      <c r="H440" s="124">
        <f t="shared" si="104"/>
        <v>0</v>
      </c>
      <c r="I440" s="138">
        <f t="shared" si="104"/>
        <v>0</v>
      </c>
      <c r="J440" s="69">
        <f t="shared" si="104"/>
        <v>194000</v>
      </c>
    </row>
    <row r="441" spans="1:10" ht="15.6" x14ac:dyDescent="0.3">
      <c r="A441" s="33"/>
      <c r="B441" s="31">
        <v>635</v>
      </c>
      <c r="C441" s="12"/>
      <c r="D441" s="32" t="s">
        <v>140</v>
      </c>
      <c r="E441" s="81" t="s">
        <v>153</v>
      </c>
      <c r="F441" s="69">
        <f t="shared" ref="F441:J441" si="105">SUM(F442:F448)</f>
        <v>153000</v>
      </c>
      <c r="G441" s="132">
        <f t="shared" si="105"/>
        <v>5000</v>
      </c>
      <c r="H441" s="124">
        <f t="shared" si="105"/>
        <v>0</v>
      </c>
      <c r="I441" s="138">
        <f t="shared" si="105"/>
        <v>0</v>
      </c>
      <c r="J441" s="69">
        <f t="shared" si="105"/>
        <v>158000</v>
      </c>
    </row>
    <row r="442" spans="1:10" ht="15.6" x14ac:dyDescent="0.3">
      <c r="A442" s="33"/>
      <c r="B442" s="12"/>
      <c r="C442" s="12">
        <v>635006</v>
      </c>
      <c r="D442" s="12">
        <v>41</v>
      </c>
      <c r="E442" s="57" t="s">
        <v>154</v>
      </c>
      <c r="F442" s="99">
        <v>5000</v>
      </c>
      <c r="G442" s="98"/>
      <c r="H442" s="34"/>
      <c r="I442" s="116"/>
      <c r="J442" s="99">
        <f t="shared" si="96"/>
        <v>5000</v>
      </c>
    </row>
    <row r="443" spans="1:10" ht="15.6" x14ac:dyDescent="0.3">
      <c r="A443" s="33"/>
      <c r="B443" s="12"/>
      <c r="C443" s="12">
        <v>635006</v>
      </c>
      <c r="D443" s="12">
        <v>41</v>
      </c>
      <c r="E443" s="57" t="s">
        <v>155</v>
      </c>
      <c r="F443" s="99">
        <v>3000</v>
      </c>
      <c r="G443" s="98"/>
      <c r="H443" s="96"/>
      <c r="I443" s="127"/>
      <c r="J443" s="99">
        <f t="shared" si="96"/>
        <v>3000</v>
      </c>
    </row>
    <row r="444" spans="1:10" ht="15.6" x14ac:dyDescent="0.3">
      <c r="A444" s="33"/>
      <c r="B444" s="12"/>
      <c r="C444" s="12">
        <v>635006</v>
      </c>
      <c r="D444" s="12">
        <v>41</v>
      </c>
      <c r="E444" s="57" t="s">
        <v>156</v>
      </c>
      <c r="F444" s="99">
        <v>122000</v>
      </c>
      <c r="G444" s="128">
        <v>-25000</v>
      </c>
      <c r="H444" s="96"/>
      <c r="I444" s="127"/>
      <c r="J444" s="99">
        <f t="shared" si="96"/>
        <v>97000</v>
      </c>
    </row>
    <row r="445" spans="1:10" ht="15.6" x14ac:dyDescent="0.3">
      <c r="A445" s="33"/>
      <c r="B445" s="12"/>
      <c r="C445" s="12">
        <v>635006</v>
      </c>
      <c r="D445" s="12" t="s">
        <v>24</v>
      </c>
      <c r="E445" s="57" t="s">
        <v>156</v>
      </c>
      <c r="F445" s="99"/>
      <c r="G445" s="128">
        <v>30000</v>
      </c>
      <c r="H445" s="96"/>
      <c r="I445" s="127"/>
      <c r="J445" s="103">
        <f t="shared" si="96"/>
        <v>30000</v>
      </c>
    </row>
    <row r="446" spans="1:10" ht="15.6" x14ac:dyDescent="0.3">
      <c r="A446" s="33"/>
      <c r="B446" s="12"/>
      <c r="C446" s="12">
        <v>635006</v>
      </c>
      <c r="D446" s="12">
        <v>41</v>
      </c>
      <c r="E446" s="57" t="s">
        <v>157</v>
      </c>
      <c r="F446" s="99">
        <v>7000</v>
      </c>
      <c r="G446" s="98"/>
      <c r="H446" s="34"/>
      <c r="I446" s="116"/>
      <c r="J446" s="99">
        <f t="shared" si="96"/>
        <v>7000</v>
      </c>
    </row>
    <row r="447" spans="1:10" ht="15.6" x14ac:dyDescent="0.3">
      <c r="A447" s="33"/>
      <c r="B447" s="12"/>
      <c r="C447" s="12">
        <v>635006</v>
      </c>
      <c r="D447" s="12">
        <v>41</v>
      </c>
      <c r="E447" s="57" t="s">
        <v>158</v>
      </c>
      <c r="F447" s="99">
        <v>4000</v>
      </c>
      <c r="G447" s="98"/>
      <c r="H447" s="34"/>
      <c r="I447" s="116"/>
      <c r="J447" s="99">
        <f t="shared" si="96"/>
        <v>4000</v>
      </c>
    </row>
    <row r="448" spans="1:10" ht="15.6" x14ac:dyDescent="0.3">
      <c r="A448" s="33"/>
      <c r="B448" s="12"/>
      <c r="C448" s="12">
        <v>635006</v>
      </c>
      <c r="D448" s="12">
        <v>41</v>
      </c>
      <c r="E448" s="57" t="s">
        <v>159</v>
      </c>
      <c r="F448" s="99">
        <v>12000</v>
      </c>
      <c r="G448" s="98"/>
      <c r="H448" s="34"/>
      <c r="I448" s="116"/>
      <c r="J448" s="99">
        <f t="shared" si="96"/>
        <v>12000</v>
      </c>
    </row>
    <row r="449" spans="1:10" ht="15.6" x14ac:dyDescent="0.3">
      <c r="A449" s="33"/>
      <c r="B449" s="31">
        <v>637</v>
      </c>
      <c r="C449" s="31"/>
      <c r="D449" s="31">
        <v>41</v>
      </c>
      <c r="E449" s="81" t="s">
        <v>80</v>
      </c>
      <c r="F449" s="69">
        <f>SUM(F450:F454)</f>
        <v>36000</v>
      </c>
      <c r="G449" s="132">
        <f t="shared" ref="G449:J449" si="106">SUM(G450:G454)</f>
        <v>0</v>
      </c>
      <c r="H449" s="124">
        <f t="shared" si="106"/>
        <v>0</v>
      </c>
      <c r="I449" s="138">
        <f t="shared" si="106"/>
        <v>0</v>
      </c>
      <c r="J449" s="69">
        <f t="shared" si="106"/>
        <v>36000</v>
      </c>
    </row>
    <row r="450" spans="1:10" ht="15.6" x14ac:dyDescent="0.3">
      <c r="A450" s="33"/>
      <c r="B450" s="31"/>
      <c r="C450" s="12">
        <v>637004</v>
      </c>
      <c r="D450" s="12">
        <v>41</v>
      </c>
      <c r="E450" s="57" t="s">
        <v>160</v>
      </c>
      <c r="F450" s="99">
        <v>20000</v>
      </c>
      <c r="G450" s="98"/>
      <c r="H450" s="34"/>
      <c r="I450" s="116"/>
      <c r="J450" s="99">
        <f t="shared" si="96"/>
        <v>20000</v>
      </c>
    </row>
    <row r="451" spans="1:10" ht="15.6" x14ac:dyDescent="0.3">
      <c r="A451" s="33"/>
      <c r="B451" s="31"/>
      <c r="C451" s="12">
        <v>637004</v>
      </c>
      <c r="D451" s="12">
        <v>41</v>
      </c>
      <c r="E451" s="57" t="s">
        <v>161</v>
      </c>
      <c r="F451" s="99">
        <v>5000</v>
      </c>
      <c r="G451" s="98"/>
      <c r="H451" s="34"/>
      <c r="I451" s="116"/>
      <c r="J451" s="99">
        <f t="shared" si="96"/>
        <v>5000</v>
      </c>
    </row>
    <row r="452" spans="1:10" ht="15.6" x14ac:dyDescent="0.3">
      <c r="A452" s="33"/>
      <c r="B452" s="31"/>
      <c r="C452" s="12">
        <v>637004</v>
      </c>
      <c r="D452" s="12">
        <v>41</v>
      </c>
      <c r="E452" s="57" t="s">
        <v>162</v>
      </c>
      <c r="F452" s="99">
        <v>8000</v>
      </c>
      <c r="G452" s="98"/>
      <c r="H452" s="34"/>
      <c r="I452" s="116"/>
      <c r="J452" s="99">
        <f t="shared" si="96"/>
        <v>8000</v>
      </c>
    </row>
    <row r="453" spans="1:10" ht="15.6" x14ac:dyDescent="0.3">
      <c r="A453" s="33"/>
      <c r="B453" s="12"/>
      <c r="C453" s="12">
        <v>637004</v>
      </c>
      <c r="D453" s="12">
        <v>41</v>
      </c>
      <c r="E453" s="57" t="s">
        <v>163</v>
      </c>
      <c r="F453" s="99">
        <v>3000</v>
      </c>
      <c r="G453" s="98"/>
      <c r="H453" s="34"/>
      <c r="I453" s="116"/>
      <c r="J453" s="99">
        <f t="shared" si="96"/>
        <v>3000</v>
      </c>
    </row>
    <row r="454" spans="1:10" ht="15.6" x14ac:dyDescent="0.3">
      <c r="A454" s="33"/>
      <c r="B454" s="12"/>
      <c r="C454" s="12">
        <v>637004</v>
      </c>
      <c r="D454" s="12">
        <v>41</v>
      </c>
      <c r="E454" s="57" t="s">
        <v>213</v>
      </c>
      <c r="F454" s="99"/>
      <c r="G454" s="98"/>
      <c r="H454" s="34"/>
      <c r="I454" s="116"/>
      <c r="J454" s="99">
        <f t="shared" si="96"/>
        <v>0</v>
      </c>
    </row>
    <row r="455" spans="1:10" ht="15.6" x14ac:dyDescent="0.3">
      <c r="A455" s="33"/>
      <c r="B455" s="31">
        <v>640</v>
      </c>
      <c r="C455" s="12"/>
      <c r="D455" s="32">
        <v>41</v>
      </c>
      <c r="E455" s="81" t="s">
        <v>92</v>
      </c>
      <c r="F455" s="69">
        <f>SUM(F456)</f>
        <v>0</v>
      </c>
      <c r="G455" s="132">
        <f t="shared" ref="G455:I455" si="107">SUM(G456)</f>
        <v>0</v>
      </c>
      <c r="H455" s="124">
        <f t="shared" si="107"/>
        <v>30000</v>
      </c>
      <c r="I455" s="138">
        <f t="shared" si="107"/>
        <v>0</v>
      </c>
      <c r="J455" s="69">
        <f t="shared" si="96"/>
        <v>30000</v>
      </c>
    </row>
    <row r="456" spans="1:10" ht="15.6" x14ac:dyDescent="0.3">
      <c r="A456" s="33"/>
      <c r="B456" s="12">
        <v>644</v>
      </c>
      <c r="C456" s="12">
        <v>644001</v>
      </c>
      <c r="D456" s="13">
        <v>41</v>
      </c>
      <c r="E456" s="57" t="s">
        <v>322</v>
      </c>
      <c r="F456" s="99"/>
      <c r="G456" s="98"/>
      <c r="H456" s="96">
        <v>30000</v>
      </c>
      <c r="I456" s="116"/>
      <c r="J456" s="99">
        <f t="shared" si="96"/>
        <v>30000</v>
      </c>
    </row>
    <row r="457" spans="1:10" ht="15.6" x14ac:dyDescent="0.3">
      <c r="A457" s="36" t="s">
        <v>333</v>
      </c>
      <c r="B457" s="17">
        <v>630</v>
      </c>
      <c r="C457" s="16"/>
      <c r="D457" s="17" t="s">
        <v>350</v>
      </c>
      <c r="E457" s="74" t="s">
        <v>125</v>
      </c>
      <c r="F457" s="104">
        <f>F458</f>
        <v>0</v>
      </c>
      <c r="G457" s="141">
        <f t="shared" ref="G457:J457" si="108">G458</f>
        <v>0</v>
      </c>
      <c r="H457" s="140">
        <f t="shared" si="108"/>
        <v>1222.3</v>
      </c>
      <c r="I457" s="142">
        <f t="shared" si="108"/>
        <v>0</v>
      </c>
      <c r="J457" s="104">
        <f t="shared" si="108"/>
        <v>1222.3</v>
      </c>
    </row>
    <row r="458" spans="1:10" ht="15.6" x14ac:dyDescent="0.3">
      <c r="A458" s="33"/>
      <c r="B458" s="31">
        <v>633</v>
      </c>
      <c r="C458" s="31"/>
      <c r="D458" s="32">
        <v>111</v>
      </c>
      <c r="E458" s="81" t="s">
        <v>56</v>
      </c>
      <c r="F458" s="69">
        <f>F459+F460+F461</f>
        <v>0</v>
      </c>
      <c r="G458" s="132">
        <f t="shared" ref="G458:J458" si="109">G459+G460+G461</f>
        <v>0</v>
      </c>
      <c r="H458" s="124">
        <f t="shared" si="109"/>
        <v>1222.3</v>
      </c>
      <c r="I458" s="138">
        <f t="shared" si="109"/>
        <v>0</v>
      </c>
      <c r="J458" s="69">
        <f t="shared" si="109"/>
        <v>1222.3</v>
      </c>
    </row>
    <row r="459" spans="1:10" ht="15.6" x14ac:dyDescent="0.3">
      <c r="A459" s="33"/>
      <c r="B459" s="12"/>
      <c r="C459" s="12">
        <v>633006</v>
      </c>
      <c r="D459" s="13">
        <v>111</v>
      </c>
      <c r="E459" s="57" t="s">
        <v>334</v>
      </c>
      <c r="F459" s="196"/>
      <c r="G459" s="98"/>
      <c r="H459" s="96">
        <v>244</v>
      </c>
      <c r="I459" s="116"/>
      <c r="J459" s="196">
        <f t="shared" si="96"/>
        <v>244</v>
      </c>
    </row>
    <row r="460" spans="1:10" ht="15.6" x14ac:dyDescent="0.3">
      <c r="A460" s="33"/>
      <c r="B460" s="12"/>
      <c r="C460" s="12">
        <v>633006</v>
      </c>
      <c r="D460" s="13">
        <v>41</v>
      </c>
      <c r="E460" s="57" t="s">
        <v>334</v>
      </c>
      <c r="F460" s="99"/>
      <c r="G460" s="98"/>
      <c r="H460" s="96">
        <v>568.5</v>
      </c>
      <c r="I460" s="116"/>
      <c r="J460" s="99">
        <f t="shared" si="96"/>
        <v>568.5</v>
      </c>
    </row>
    <row r="461" spans="1:10" ht="15.6" x14ac:dyDescent="0.3">
      <c r="A461" s="33"/>
      <c r="B461" s="12"/>
      <c r="C461" s="12">
        <v>633007</v>
      </c>
      <c r="D461" s="13">
        <v>41</v>
      </c>
      <c r="E461" s="57" t="s">
        <v>335</v>
      </c>
      <c r="F461" s="99"/>
      <c r="G461" s="98"/>
      <c r="H461" s="96">
        <v>409.8</v>
      </c>
      <c r="I461" s="116"/>
      <c r="J461" s="99">
        <f t="shared" si="96"/>
        <v>409.8</v>
      </c>
    </row>
    <row r="462" spans="1:10" ht="15.6" x14ac:dyDescent="0.3">
      <c r="A462" s="36" t="s">
        <v>164</v>
      </c>
      <c r="B462" s="16"/>
      <c r="C462" s="16"/>
      <c r="D462" s="17" t="s">
        <v>140</v>
      </c>
      <c r="E462" s="74" t="s">
        <v>165</v>
      </c>
      <c r="F462" s="104">
        <f>F492+F479+F463</f>
        <v>16264</v>
      </c>
      <c r="G462" s="141">
        <f>G492+G479+G463</f>
        <v>10000</v>
      </c>
      <c r="H462" s="140">
        <f>H492+H479+H463</f>
        <v>2258.8000000000002</v>
      </c>
      <c r="I462" s="142">
        <f>I492+I479+I463</f>
        <v>350</v>
      </c>
      <c r="J462" s="104">
        <f>J492+J479+J463</f>
        <v>28172.799999999999</v>
      </c>
    </row>
    <row r="463" spans="1:10" ht="16.2" x14ac:dyDescent="0.35">
      <c r="A463" s="33"/>
      <c r="B463" s="12"/>
      <c r="C463" s="21"/>
      <c r="D463" s="12"/>
      <c r="E463" s="87" t="s">
        <v>166</v>
      </c>
      <c r="F463" s="69">
        <f t="shared" ref="F463:J463" si="110">F473+F464</f>
        <v>7119</v>
      </c>
      <c r="G463" s="132">
        <f t="shared" si="110"/>
        <v>0</v>
      </c>
      <c r="H463" s="124">
        <f t="shared" si="110"/>
        <v>0</v>
      </c>
      <c r="I463" s="138">
        <f t="shared" si="110"/>
        <v>0</v>
      </c>
      <c r="J463" s="69">
        <f t="shared" si="110"/>
        <v>7119</v>
      </c>
    </row>
    <row r="464" spans="1:10" ht="15.6" x14ac:dyDescent="0.3">
      <c r="A464" s="33"/>
      <c r="B464" s="31">
        <v>620</v>
      </c>
      <c r="C464" s="12"/>
      <c r="D464" s="32">
        <v>41</v>
      </c>
      <c r="E464" s="81" t="s">
        <v>37</v>
      </c>
      <c r="F464" s="69">
        <f t="shared" ref="F464:J464" si="111">SUM(F465:F472)</f>
        <v>419</v>
      </c>
      <c r="G464" s="132">
        <f t="shared" si="111"/>
        <v>0</v>
      </c>
      <c r="H464" s="124">
        <f t="shared" si="111"/>
        <v>0</v>
      </c>
      <c r="I464" s="138">
        <f t="shared" si="111"/>
        <v>0</v>
      </c>
      <c r="J464" s="69">
        <f t="shared" si="111"/>
        <v>419</v>
      </c>
    </row>
    <row r="465" spans="1:10" ht="15.6" x14ac:dyDescent="0.3">
      <c r="A465" s="33"/>
      <c r="B465" s="12">
        <v>621</v>
      </c>
      <c r="C465" s="31"/>
      <c r="D465" s="13">
        <v>41</v>
      </c>
      <c r="E465" s="57" t="s">
        <v>38</v>
      </c>
      <c r="F465" s="99">
        <v>30</v>
      </c>
      <c r="G465" s="98"/>
      <c r="H465" s="34"/>
      <c r="I465" s="116"/>
      <c r="J465" s="99">
        <f t="shared" si="96"/>
        <v>30</v>
      </c>
    </row>
    <row r="466" spans="1:10" ht="15.6" x14ac:dyDescent="0.3">
      <c r="A466" s="33"/>
      <c r="B466" s="12">
        <v>623</v>
      </c>
      <c r="C466" s="31"/>
      <c r="D466" s="13">
        <v>41</v>
      </c>
      <c r="E466" s="57" t="s">
        <v>39</v>
      </c>
      <c r="F466" s="99">
        <v>90</v>
      </c>
      <c r="G466" s="98"/>
      <c r="H466" s="34"/>
      <c r="I466" s="116"/>
      <c r="J466" s="99">
        <f t="shared" si="96"/>
        <v>90</v>
      </c>
    </row>
    <row r="467" spans="1:10" ht="15.6" x14ac:dyDescent="0.3">
      <c r="A467" s="33"/>
      <c r="B467" s="12">
        <v>625</v>
      </c>
      <c r="C467" s="12">
        <v>625001</v>
      </c>
      <c r="D467" s="13">
        <v>41</v>
      </c>
      <c r="E467" s="57" t="s">
        <v>40</v>
      </c>
      <c r="F467" s="99">
        <v>17</v>
      </c>
      <c r="G467" s="98"/>
      <c r="H467" s="34"/>
      <c r="I467" s="116"/>
      <c r="J467" s="99">
        <f t="shared" si="96"/>
        <v>17</v>
      </c>
    </row>
    <row r="468" spans="1:10" ht="15.6" x14ac:dyDescent="0.3">
      <c r="A468" s="33"/>
      <c r="B468" s="12"/>
      <c r="C468" s="12">
        <v>625002</v>
      </c>
      <c r="D468" s="13">
        <v>41</v>
      </c>
      <c r="E468" s="57" t="s">
        <v>41</v>
      </c>
      <c r="F468" s="99">
        <v>168</v>
      </c>
      <c r="G468" s="98"/>
      <c r="H468" s="34"/>
      <c r="I468" s="116"/>
      <c r="J468" s="99">
        <f t="shared" si="96"/>
        <v>168</v>
      </c>
    </row>
    <row r="469" spans="1:10" ht="15.6" x14ac:dyDescent="0.3">
      <c r="A469" s="33"/>
      <c r="B469" s="12"/>
      <c r="C469" s="12">
        <v>625003</v>
      </c>
      <c r="D469" s="13">
        <v>41</v>
      </c>
      <c r="E469" s="57" t="s">
        <v>42</v>
      </c>
      <c r="F469" s="99">
        <v>9</v>
      </c>
      <c r="G469" s="98"/>
      <c r="H469" s="34"/>
      <c r="I469" s="116"/>
      <c r="J469" s="99">
        <f t="shared" si="96"/>
        <v>9</v>
      </c>
    </row>
    <row r="470" spans="1:10" ht="15.6" x14ac:dyDescent="0.3">
      <c r="A470" s="33"/>
      <c r="B470" s="12"/>
      <c r="C470" s="12">
        <v>625004</v>
      </c>
      <c r="D470" s="13">
        <v>41</v>
      </c>
      <c r="E470" s="57" t="s">
        <v>43</v>
      </c>
      <c r="F470" s="99">
        <v>36</v>
      </c>
      <c r="G470" s="98"/>
      <c r="H470" s="34"/>
      <c r="I470" s="116"/>
      <c r="J470" s="99">
        <f t="shared" si="96"/>
        <v>36</v>
      </c>
    </row>
    <row r="471" spans="1:10" ht="15.6" x14ac:dyDescent="0.3">
      <c r="A471" s="33"/>
      <c r="B471" s="12"/>
      <c r="C471" s="12">
        <v>625005</v>
      </c>
      <c r="D471" s="13">
        <v>41</v>
      </c>
      <c r="E471" s="57" t="s">
        <v>44</v>
      </c>
      <c r="F471" s="99">
        <v>12</v>
      </c>
      <c r="G471" s="98"/>
      <c r="H471" s="34"/>
      <c r="I471" s="116"/>
      <c r="J471" s="99">
        <f t="shared" si="96"/>
        <v>12</v>
      </c>
    </row>
    <row r="472" spans="1:10" ht="15.6" x14ac:dyDescent="0.3">
      <c r="A472" s="33"/>
      <c r="B472" s="12"/>
      <c r="C472" s="12">
        <v>625007</v>
      </c>
      <c r="D472" s="13">
        <v>41</v>
      </c>
      <c r="E472" s="57" t="s">
        <v>45</v>
      </c>
      <c r="F472" s="99">
        <v>57</v>
      </c>
      <c r="G472" s="98"/>
      <c r="H472" s="34"/>
      <c r="I472" s="116"/>
      <c r="J472" s="99">
        <f t="shared" si="96"/>
        <v>57</v>
      </c>
    </row>
    <row r="473" spans="1:10" ht="15.6" x14ac:dyDescent="0.3">
      <c r="A473" s="33"/>
      <c r="B473" s="31">
        <v>630</v>
      </c>
      <c r="C473" s="12"/>
      <c r="D473" s="32">
        <v>41</v>
      </c>
      <c r="E473" s="81" t="s">
        <v>125</v>
      </c>
      <c r="F473" s="69">
        <f t="shared" ref="F473:J473" si="112">F476+F474</f>
        <v>6700</v>
      </c>
      <c r="G473" s="132">
        <f t="shared" si="112"/>
        <v>0</v>
      </c>
      <c r="H473" s="124">
        <f t="shared" si="112"/>
        <v>0</v>
      </c>
      <c r="I473" s="138">
        <f t="shared" si="112"/>
        <v>0</v>
      </c>
      <c r="J473" s="69">
        <f t="shared" si="112"/>
        <v>6700</v>
      </c>
    </row>
    <row r="474" spans="1:10" ht="15.6" x14ac:dyDescent="0.3">
      <c r="A474" s="33"/>
      <c r="B474" s="31">
        <v>635</v>
      </c>
      <c r="C474" s="31"/>
      <c r="D474" s="32">
        <v>41</v>
      </c>
      <c r="E474" s="81" t="s">
        <v>153</v>
      </c>
      <c r="F474" s="69">
        <f t="shared" ref="F474:J474" si="113">F475</f>
        <v>500</v>
      </c>
      <c r="G474" s="132">
        <f t="shared" si="113"/>
        <v>0</v>
      </c>
      <c r="H474" s="124">
        <f t="shared" si="113"/>
        <v>0</v>
      </c>
      <c r="I474" s="138">
        <f t="shared" si="113"/>
        <v>0</v>
      </c>
      <c r="J474" s="69">
        <f t="shared" si="113"/>
        <v>500</v>
      </c>
    </row>
    <row r="475" spans="1:10" ht="15.6" x14ac:dyDescent="0.3">
      <c r="A475" s="33"/>
      <c r="B475" s="31"/>
      <c r="C475" s="12">
        <v>635006</v>
      </c>
      <c r="D475" s="13">
        <v>41</v>
      </c>
      <c r="E475" s="57" t="s">
        <v>167</v>
      </c>
      <c r="F475" s="99">
        <v>500</v>
      </c>
      <c r="G475" s="98"/>
      <c r="H475" s="34"/>
      <c r="I475" s="116"/>
      <c r="J475" s="99">
        <f t="shared" si="96"/>
        <v>500</v>
      </c>
    </row>
    <row r="476" spans="1:10" ht="15.6" x14ac:dyDescent="0.3">
      <c r="A476" s="33"/>
      <c r="B476" s="31">
        <v>637</v>
      </c>
      <c r="C476" s="12"/>
      <c r="D476" s="32">
        <v>41</v>
      </c>
      <c r="E476" s="81" t="s">
        <v>80</v>
      </c>
      <c r="F476" s="69">
        <f t="shared" ref="F476:J476" si="114">SUM(F477:F478)</f>
        <v>6200</v>
      </c>
      <c r="G476" s="132">
        <f t="shared" si="114"/>
        <v>0</v>
      </c>
      <c r="H476" s="124">
        <f t="shared" si="114"/>
        <v>0</v>
      </c>
      <c r="I476" s="138">
        <f t="shared" si="114"/>
        <v>0</v>
      </c>
      <c r="J476" s="69">
        <f t="shared" si="114"/>
        <v>6200</v>
      </c>
    </row>
    <row r="477" spans="1:10" ht="15.6" x14ac:dyDescent="0.3">
      <c r="A477" s="33"/>
      <c r="B477" s="12"/>
      <c r="C477" s="12">
        <v>637002</v>
      </c>
      <c r="D477" s="13">
        <v>41</v>
      </c>
      <c r="E477" s="57" t="s">
        <v>168</v>
      </c>
      <c r="F477" s="99">
        <v>5000</v>
      </c>
      <c r="G477" s="98"/>
      <c r="H477" s="34"/>
      <c r="I477" s="116"/>
      <c r="J477" s="99">
        <f t="shared" si="96"/>
        <v>5000</v>
      </c>
    </row>
    <row r="478" spans="1:10" ht="15.6" x14ac:dyDescent="0.3">
      <c r="A478" s="33"/>
      <c r="B478" s="12"/>
      <c r="C478" s="12">
        <v>637027</v>
      </c>
      <c r="D478" s="13">
        <v>41</v>
      </c>
      <c r="E478" s="73" t="s">
        <v>89</v>
      </c>
      <c r="F478" s="99">
        <v>1200</v>
      </c>
      <c r="G478" s="98"/>
      <c r="H478" s="34"/>
      <c r="I478" s="116"/>
      <c r="J478" s="99">
        <f t="shared" si="96"/>
        <v>1200</v>
      </c>
    </row>
    <row r="479" spans="1:10" ht="16.2" x14ac:dyDescent="0.35">
      <c r="A479" s="33"/>
      <c r="B479" s="12"/>
      <c r="C479" s="21"/>
      <c r="D479" s="12"/>
      <c r="E479" s="87" t="s">
        <v>169</v>
      </c>
      <c r="F479" s="69">
        <f t="shared" ref="F479:J479" si="115">SUM(F480)</f>
        <v>4145</v>
      </c>
      <c r="G479" s="132">
        <f t="shared" si="115"/>
        <v>0</v>
      </c>
      <c r="H479" s="124">
        <f t="shared" si="115"/>
        <v>400</v>
      </c>
      <c r="I479" s="138">
        <f t="shared" si="115"/>
        <v>350</v>
      </c>
      <c r="J479" s="69">
        <f t="shared" si="115"/>
        <v>4195</v>
      </c>
    </row>
    <row r="480" spans="1:10" ht="16.2" x14ac:dyDescent="0.35">
      <c r="A480" s="33"/>
      <c r="B480" s="31">
        <v>630</v>
      </c>
      <c r="C480" s="12"/>
      <c r="D480" s="31">
        <v>41</v>
      </c>
      <c r="E480" s="87" t="s">
        <v>125</v>
      </c>
      <c r="F480" s="69">
        <f>F489+F484+F481</f>
        <v>4145</v>
      </c>
      <c r="G480" s="132">
        <f>G489+G484+G481</f>
        <v>0</v>
      </c>
      <c r="H480" s="124">
        <f>H489+H484+H481</f>
        <v>400</v>
      </c>
      <c r="I480" s="138">
        <f>I489+I484+I481</f>
        <v>350</v>
      </c>
      <c r="J480" s="69">
        <f>J489+J484+J481</f>
        <v>4195</v>
      </c>
    </row>
    <row r="481" spans="1:10" ht="15.6" x14ac:dyDescent="0.3">
      <c r="A481" s="33"/>
      <c r="B481" s="31">
        <v>632</v>
      </c>
      <c r="C481" s="12"/>
      <c r="D481" s="32">
        <v>41</v>
      </c>
      <c r="E481" s="81" t="s">
        <v>51</v>
      </c>
      <c r="F481" s="69">
        <f t="shared" ref="F481:J481" si="116">SUM(F482:F483)</f>
        <v>3000</v>
      </c>
      <c r="G481" s="132">
        <f t="shared" si="116"/>
        <v>0</v>
      </c>
      <c r="H481" s="124">
        <f t="shared" si="116"/>
        <v>0</v>
      </c>
      <c r="I481" s="138">
        <f t="shared" si="116"/>
        <v>0</v>
      </c>
      <c r="J481" s="69">
        <f t="shared" si="116"/>
        <v>3000</v>
      </c>
    </row>
    <row r="482" spans="1:10" ht="15.6" x14ac:dyDescent="0.3">
      <c r="A482" s="33"/>
      <c r="B482" s="12"/>
      <c r="C482" s="12">
        <v>632001</v>
      </c>
      <c r="D482" s="12">
        <v>41</v>
      </c>
      <c r="E482" s="57" t="s">
        <v>50</v>
      </c>
      <c r="F482" s="99">
        <v>800</v>
      </c>
      <c r="G482" s="128">
        <v>1200</v>
      </c>
      <c r="H482" s="96"/>
      <c r="I482" s="116"/>
      <c r="J482" s="99">
        <f t="shared" si="96"/>
        <v>2000</v>
      </c>
    </row>
    <row r="483" spans="1:10" ht="15.6" x14ac:dyDescent="0.3">
      <c r="A483" s="33"/>
      <c r="B483" s="12"/>
      <c r="C483" s="12">
        <v>632002</v>
      </c>
      <c r="D483" s="12">
        <v>41</v>
      </c>
      <c r="E483" s="57" t="s">
        <v>52</v>
      </c>
      <c r="F483" s="99">
        <v>2200</v>
      </c>
      <c r="G483" s="128">
        <v>-1200</v>
      </c>
      <c r="H483" s="34"/>
      <c r="I483" s="127"/>
      <c r="J483" s="99">
        <f t="shared" si="96"/>
        <v>1000</v>
      </c>
    </row>
    <row r="484" spans="1:10" ht="15.6" x14ac:dyDescent="0.3">
      <c r="A484" s="33"/>
      <c r="B484" s="31">
        <v>633</v>
      </c>
      <c r="C484" s="12"/>
      <c r="D484" s="31">
        <v>41</v>
      </c>
      <c r="E484" s="81" t="s">
        <v>56</v>
      </c>
      <c r="F484" s="69">
        <f>SUM(F485:F488)</f>
        <v>615</v>
      </c>
      <c r="G484" s="132">
        <f t="shared" ref="G484:J484" si="117">SUM(G485:G488)</f>
        <v>0</v>
      </c>
      <c r="H484" s="124">
        <f t="shared" si="117"/>
        <v>400</v>
      </c>
      <c r="I484" s="138">
        <f t="shared" si="117"/>
        <v>350</v>
      </c>
      <c r="J484" s="69">
        <f t="shared" si="117"/>
        <v>665</v>
      </c>
    </row>
    <row r="485" spans="1:10" ht="15.6" x14ac:dyDescent="0.3">
      <c r="A485" s="33"/>
      <c r="B485" s="31"/>
      <c r="C485" s="12">
        <v>633001</v>
      </c>
      <c r="D485" s="12">
        <v>41</v>
      </c>
      <c r="E485" s="57" t="s">
        <v>302</v>
      </c>
      <c r="F485" s="69"/>
      <c r="G485" s="128">
        <v>0</v>
      </c>
      <c r="H485" s="96"/>
      <c r="I485" s="127"/>
      <c r="J485" s="99">
        <f t="shared" si="96"/>
        <v>0</v>
      </c>
    </row>
    <row r="486" spans="1:10" ht="15.6" x14ac:dyDescent="0.3">
      <c r="A486" s="33"/>
      <c r="B486" s="31"/>
      <c r="C486" s="12">
        <v>633004</v>
      </c>
      <c r="D486" s="12">
        <v>41</v>
      </c>
      <c r="E486" s="57" t="s">
        <v>144</v>
      </c>
      <c r="F486" s="99">
        <v>500</v>
      </c>
      <c r="G486" s="98"/>
      <c r="H486" s="96"/>
      <c r="I486" s="127">
        <v>350</v>
      </c>
      <c r="J486" s="99">
        <f t="shared" si="96"/>
        <v>150</v>
      </c>
    </row>
    <row r="487" spans="1:10" ht="15.6" x14ac:dyDescent="0.3">
      <c r="A487" s="33"/>
      <c r="B487" s="12"/>
      <c r="C487" s="12">
        <v>633006</v>
      </c>
      <c r="D487" s="12">
        <v>41</v>
      </c>
      <c r="E487" s="57" t="s">
        <v>170</v>
      </c>
      <c r="F487" s="99">
        <v>115</v>
      </c>
      <c r="G487" s="98"/>
      <c r="H487" s="96">
        <v>350</v>
      </c>
      <c r="I487" s="127"/>
      <c r="J487" s="99">
        <f t="shared" si="96"/>
        <v>465</v>
      </c>
    </row>
    <row r="488" spans="1:10" ht="15.6" x14ac:dyDescent="0.3">
      <c r="A488" s="33"/>
      <c r="B488" s="12"/>
      <c r="C488" s="12">
        <v>633015</v>
      </c>
      <c r="D488" s="12">
        <v>41</v>
      </c>
      <c r="E488" s="57" t="s">
        <v>341</v>
      </c>
      <c r="F488" s="99"/>
      <c r="G488" s="98"/>
      <c r="H488" s="96">
        <v>50</v>
      </c>
      <c r="I488" s="127"/>
      <c r="J488" s="99">
        <f t="shared" si="96"/>
        <v>50</v>
      </c>
    </row>
    <row r="489" spans="1:10" ht="15.6" x14ac:dyDescent="0.3">
      <c r="A489" s="33"/>
      <c r="B489" s="31">
        <v>637</v>
      </c>
      <c r="C489" s="12"/>
      <c r="D489" s="32">
        <v>41</v>
      </c>
      <c r="E489" s="81" t="s">
        <v>80</v>
      </c>
      <c r="F489" s="69">
        <f t="shared" ref="F489:J489" si="118">SUM(F490:F491)</f>
        <v>530</v>
      </c>
      <c r="G489" s="132">
        <f t="shared" si="118"/>
        <v>0</v>
      </c>
      <c r="H489" s="124">
        <f t="shared" si="118"/>
        <v>0</v>
      </c>
      <c r="I489" s="138">
        <f t="shared" si="118"/>
        <v>0</v>
      </c>
      <c r="J489" s="69">
        <f t="shared" si="118"/>
        <v>530</v>
      </c>
    </row>
    <row r="490" spans="1:10" ht="15.6" x14ac:dyDescent="0.3">
      <c r="A490" s="33"/>
      <c r="B490" s="12"/>
      <c r="C490" s="12">
        <v>637003</v>
      </c>
      <c r="D490" s="12">
        <v>41</v>
      </c>
      <c r="E490" s="57" t="s">
        <v>109</v>
      </c>
      <c r="F490" s="99">
        <v>230</v>
      </c>
      <c r="G490" s="98"/>
      <c r="H490" s="34"/>
      <c r="I490" s="116"/>
      <c r="J490" s="99">
        <f t="shared" ref="J490:J560" si="119">F490+G490+H490-I490</f>
        <v>230</v>
      </c>
    </row>
    <row r="491" spans="1:10" ht="15.6" x14ac:dyDescent="0.3">
      <c r="A491" s="33"/>
      <c r="B491" s="12"/>
      <c r="C491" s="12">
        <v>637011</v>
      </c>
      <c r="D491" s="12">
        <v>41</v>
      </c>
      <c r="E491" s="57" t="s">
        <v>171</v>
      </c>
      <c r="F491" s="99">
        <v>300</v>
      </c>
      <c r="G491" s="98"/>
      <c r="H491" s="34"/>
      <c r="I491" s="116"/>
      <c r="J491" s="99">
        <f t="shared" si="119"/>
        <v>300</v>
      </c>
    </row>
    <row r="492" spans="1:10" ht="16.2" x14ac:dyDescent="0.35">
      <c r="A492" s="33"/>
      <c r="B492" s="31">
        <v>630</v>
      </c>
      <c r="C492" s="12"/>
      <c r="D492" s="12" t="s">
        <v>140</v>
      </c>
      <c r="E492" s="87" t="s">
        <v>172</v>
      </c>
      <c r="F492" s="69">
        <f>SUM(F498+F493+F495+F501)</f>
        <v>5000</v>
      </c>
      <c r="G492" s="132">
        <f t="shared" ref="G492:J492" si="120">SUM(G498+G493+G495+G501)</f>
        <v>10000</v>
      </c>
      <c r="H492" s="124">
        <f t="shared" si="120"/>
        <v>1858.8</v>
      </c>
      <c r="I492" s="138">
        <f t="shared" si="120"/>
        <v>0</v>
      </c>
      <c r="J492" s="69">
        <f t="shared" si="120"/>
        <v>16858.8</v>
      </c>
    </row>
    <row r="493" spans="1:10" ht="15.6" x14ac:dyDescent="0.3">
      <c r="A493" s="33"/>
      <c r="B493" s="31">
        <v>632</v>
      </c>
      <c r="C493" s="12"/>
      <c r="D493" s="32">
        <v>41</v>
      </c>
      <c r="E493" s="81" t="s">
        <v>51</v>
      </c>
      <c r="F493" s="69">
        <f>SUM(F494)</f>
        <v>0</v>
      </c>
      <c r="G493" s="132">
        <f t="shared" ref="G493:J493" si="121">SUM(G494)</f>
        <v>0</v>
      </c>
      <c r="H493" s="124">
        <f t="shared" si="121"/>
        <v>100</v>
      </c>
      <c r="I493" s="138">
        <f t="shared" si="121"/>
        <v>0</v>
      </c>
      <c r="J493" s="69">
        <f t="shared" si="121"/>
        <v>100</v>
      </c>
    </row>
    <row r="494" spans="1:10" ht="15.6" x14ac:dyDescent="0.3">
      <c r="A494" s="33"/>
      <c r="B494" s="31"/>
      <c r="C494" s="12">
        <v>632001</v>
      </c>
      <c r="D494" s="12">
        <v>41</v>
      </c>
      <c r="E494" s="57" t="s">
        <v>336</v>
      </c>
      <c r="F494" s="69"/>
      <c r="G494" s="132"/>
      <c r="H494" s="96">
        <v>100</v>
      </c>
      <c r="I494" s="138"/>
      <c r="J494" s="99">
        <f t="shared" si="119"/>
        <v>100</v>
      </c>
    </row>
    <row r="495" spans="1:10" ht="15.6" x14ac:dyDescent="0.3">
      <c r="A495" s="33"/>
      <c r="B495" s="31">
        <v>633</v>
      </c>
      <c r="C495" s="12"/>
      <c r="D495" s="31">
        <v>41</v>
      </c>
      <c r="E495" s="81" t="s">
        <v>56</v>
      </c>
      <c r="F495" s="69">
        <f>F496+F497</f>
        <v>0</v>
      </c>
      <c r="G495" s="132">
        <f t="shared" ref="G495:J495" si="122">G496+G497</f>
        <v>0</v>
      </c>
      <c r="H495" s="124">
        <f t="shared" si="122"/>
        <v>1000</v>
      </c>
      <c r="I495" s="138">
        <f t="shared" si="122"/>
        <v>0</v>
      </c>
      <c r="J495" s="69">
        <f t="shared" si="122"/>
        <v>1000</v>
      </c>
    </row>
    <row r="496" spans="1:10" ht="15.6" x14ac:dyDescent="0.3">
      <c r="A496" s="33"/>
      <c r="B496" s="31"/>
      <c r="C496" s="12">
        <v>633006</v>
      </c>
      <c r="D496" s="12">
        <v>41</v>
      </c>
      <c r="E496" s="57" t="s">
        <v>337</v>
      </c>
      <c r="F496" s="69"/>
      <c r="G496" s="132"/>
      <c r="H496" s="96">
        <v>1000</v>
      </c>
      <c r="I496" s="138"/>
      <c r="J496" s="99">
        <f t="shared" si="119"/>
        <v>1000</v>
      </c>
    </row>
    <row r="497" spans="1:10" ht="15.6" x14ac:dyDescent="0.3">
      <c r="A497" s="33"/>
      <c r="B497" s="31"/>
      <c r="C497" s="12">
        <v>633015</v>
      </c>
      <c r="D497" s="12">
        <v>41</v>
      </c>
      <c r="E497" s="57" t="s">
        <v>338</v>
      </c>
      <c r="F497" s="69"/>
      <c r="G497" s="132"/>
      <c r="H497" s="96"/>
      <c r="I497" s="138"/>
      <c r="J497" s="99">
        <f t="shared" si="119"/>
        <v>0</v>
      </c>
    </row>
    <row r="498" spans="1:10" ht="15.6" x14ac:dyDescent="0.3">
      <c r="A498" s="33"/>
      <c r="B498" s="31">
        <v>635</v>
      </c>
      <c r="C498" s="12"/>
      <c r="D498" s="31" t="s">
        <v>140</v>
      </c>
      <c r="E498" s="81" t="s">
        <v>71</v>
      </c>
      <c r="F498" s="69">
        <f t="shared" ref="F498:J498" si="123">SUM(F499:F500)</f>
        <v>5000</v>
      </c>
      <c r="G498" s="132">
        <f t="shared" si="123"/>
        <v>10000</v>
      </c>
      <c r="H498" s="124">
        <f t="shared" si="123"/>
        <v>0</v>
      </c>
      <c r="I498" s="138">
        <f t="shared" si="123"/>
        <v>0</v>
      </c>
      <c r="J498" s="69">
        <f t="shared" si="123"/>
        <v>15000</v>
      </c>
    </row>
    <row r="499" spans="1:10" ht="15.6" x14ac:dyDescent="0.3">
      <c r="A499" s="33"/>
      <c r="B499" s="12"/>
      <c r="C499" s="12">
        <v>635006</v>
      </c>
      <c r="D499" s="12">
        <v>41</v>
      </c>
      <c r="E499" s="57" t="s">
        <v>173</v>
      </c>
      <c r="F499" s="99">
        <v>3000</v>
      </c>
      <c r="G499" s="128">
        <v>10000</v>
      </c>
      <c r="H499" s="96"/>
      <c r="I499" s="127"/>
      <c r="J499" s="99">
        <f t="shared" si="119"/>
        <v>13000</v>
      </c>
    </row>
    <row r="500" spans="1:10" ht="15.6" x14ac:dyDescent="0.3">
      <c r="A500" s="33"/>
      <c r="B500" s="12"/>
      <c r="C500" s="12">
        <v>635006</v>
      </c>
      <c r="D500" s="12" t="s">
        <v>24</v>
      </c>
      <c r="E500" s="57" t="s">
        <v>173</v>
      </c>
      <c r="F500" s="103">
        <v>2000</v>
      </c>
      <c r="G500" s="98"/>
      <c r="H500" s="34"/>
      <c r="I500" s="116"/>
      <c r="J500" s="103">
        <f t="shared" si="119"/>
        <v>2000</v>
      </c>
    </row>
    <row r="501" spans="1:10" ht="15.6" x14ac:dyDescent="0.3">
      <c r="A501" s="33"/>
      <c r="B501" s="31">
        <v>637</v>
      </c>
      <c r="C501" s="12"/>
      <c r="D501" s="32">
        <v>41</v>
      </c>
      <c r="E501" s="81" t="s">
        <v>80</v>
      </c>
      <c r="F501" s="69">
        <f>F502</f>
        <v>0</v>
      </c>
      <c r="G501" s="132">
        <f t="shared" ref="G501:J501" si="124">G502</f>
        <v>0</v>
      </c>
      <c r="H501" s="124">
        <f t="shared" si="124"/>
        <v>758.8</v>
      </c>
      <c r="I501" s="138">
        <f t="shared" si="124"/>
        <v>0</v>
      </c>
      <c r="J501" s="69">
        <f t="shared" si="124"/>
        <v>758.8</v>
      </c>
    </row>
    <row r="502" spans="1:10" ht="15.6" x14ac:dyDescent="0.3">
      <c r="A502" s="33"/>
      <c r="B502" s="12"/>
      <c r="C502" s="12">
        <v>637004</v>
      </c>
      <c r="D502" s="12">
        <v>41</v>
      </c>
      <c r="E502" s="57" t="s">
        <v>339</v>
      </c>
      <c r="F502" s="67"/>
      <c r="G502" s="98"/>
      <c r="H502" s="96">
        <v>758.8</v>
      </c>
      <c r="I502" s="116"/>
      <c r="J502" s="99">
        <f t="shared" si="119"/>
        <v>758.8</v>
      </c>
    </row>
    <row r="503" spans="1:10" ht="31.2" x14ac:dyDescent="0.3">
      <c r="A503" s="36" t="s">
        <v>174</v>
      </c>
      <c r="B503" s="16"/>
      <c r="C503" s="16"/>
      <c r="D503" s="42" t="s">
        <v>351</v>
      </c>
      <c r="E503" s="74" t="s">
        <v>175</v>
      </c>
      <c r="F503" s="104">
        <f>F504</f>
        <v>14159</v>
      </c>
      <c r="G503" s="141">
        <f t="shared" ref="G503:J503" si="125">G504</f>
        <v>0</v>
      </c>
      <c r="H503" s="140">
        <f t="shared" si="125"/>
        <v>8891</v>
      </c>
      <c r="I503" s="142">
        <f t="shared" si="125"/>
        <v>891</v>
      </c>
      <c r="J503" s="104">
        <f t="shared" si="125"/>
        <v>22159</v>
      </c>
    </row>
    <row r="504" spans="1:10" ht="31.2" x14ac:dyDescent="0.3">
      <c r="A504" s="65"/>
      <c r="B504" s="27">
        <v>600</v>
      </c>
      <c r="C504" s="27"/>
      <c r="D504" s="66" t="s">
        <v>351</v>
      </c>
      <c r="E504" s="79" t="s">
        <v>175</v>
      </c>
      <c r="F504" s="115">
        <f t="shared" ref="F504:J504" si="126">F514+F505</f>
        <v>14159</v>
      </c>
      <c r="G504" s="165">
        <f t="shared" si="126"/>
        <v>0</v>
      </c>
      <c r="H504" s="144">
        <f t="shared" si="126"/>
        <v>8891</v>
      </c>
      <c r="I504" s="181">
        <f t="shared" si="126"/>
        <v>891</v>
      </c>
      <c r="J504" s="115">
        <f t="shared" si="126"/>
        <v>22159</v>
      </c>
    </row>
    <row r="505" spans="1:10" ht="15.6" x14ac:dyDescent="0.3">
      <c r="A505" s="33"/>
      <c r="B505" s="31">
        <v>620</v>
      </c>
      <c r="C505" s="21"/>
      <c r="D505" s="32">
        <v>41</v>
      </c>
      <c r="E505" s="81" t="s">
        <v>37</v>
      </c>
      <c r="F505" s="69">
        <f t="shared" ref="F505:J505" si="127">SUM(F506:F513)</f>
        <v>559</v>
      </c>
      <c r="G505" s="132">
        <f t="shared" si="127"/>
        <v>0</v>
      </c>
      <c r="H505" s="124">
        <f t="shared" si="127"/>
        <v>0</v>
      </c>
      <c r="I505" s="138">
        <f t="shared" si="127"/>
        <v>0</v>
      </c>
      <c r="J505" s="69">
        <f t="shared" si="127"/>
        <v>559</v>
      </c>
    </row>
    <row r="506" spans="1:10" ht="15.6" x14ac:dyDescent="0.3">
      <c r="A506" s="33"/>
      <c r="B506" s="12">
        <v>621</v>
      </c>
      <c r="C506" s="31"/>
      <c r="D506" s="13">
        <v>41</v>
      </c>
      <c r="E506" s="57" t="s">
        <v>38</v>
      </c>
      <c r="F506" s="99">
        <v>105</v>
      </c>
      <c r="G506" s="98"/>
      <c r="H506" s="34"/>
      <c r="I506" s="116"/>
      <c r="J506" s="99">
        <f t="shared" si="119"/>
        <v>105</v>
      </c>
    </row>
    <row r="507" spans="1:10" ht="15.6" x14ac:dyDescent="0.3">
      <c r="A507" s="33"/>
      <c r="B507" s="12">
        <v>623</v>
      </c>
      <c r="C507" s="31"/>
      <c r="D507" s="13">
        <v>41</v>
      </c>
      <c r="E507" s="57" t="s">
        <v>39</v>
      </c>
      <c r="F507" s="99">
        <v>55</v>
      </c>
      <c r="G507" s="98"/>
      <c r="H507" s="34"/>
      <c r="I507" s="116"/>
      <c r="J507" s="99">
        <f t="shared" si="119"/>
        <v>55</v>
      </c>
    </row>
    <row r="508" spans="1:10" ht="15.6" x14ac:dyDescent="0.3">
      <c r="A508" s="33"/>
      <c r="B508" s="12">
        <v>625</v>
      </c>
      <c r="C508" s="12">
        <v>625001</v>
      </c>
      <c r="D508" s="13">
        <v>41</v>
      </c>
      <c r="E508" s="57" t="s">
        <v>40</v>
      </c>
      <c r="F508" s="99">
        <v>22</v>
      </c>
      <c r="G508" s="98"/>
      <c r="H508" s="34"/>
      <c r="I508" s="116"/>
      <c r="J508" s="99">
        <f t="shared" si="119"/>
        <v>22</v>
      </c>
    </row>
    <row r="509" spans="1:10" ht="15.6" x14ac:dyDescent="0.3">
      <c r="A509" s="33"/>
      <c r="B509" s="12"/>
      <c r="C509" s="12">
        <v>625002</v>
      </c>
      <c r="D509" s="13">
        <v>41</v>
      </c>
      <c r="E509" s="57" t="s">
        <v>41</v>
      </c>
      <c r="F509" s="99">
        <v>224</v>
      </c>
      <c r="G509" s="98"/>
      <c r="H509" s="34"/>
      <c r="I509" s="116"/>
      <c r="J509" s="99">
        <f t="shared" si="119"/>
        <v>224</v>
      </c>
    </row>
    <row r="510" spans="1:10" ht="15.6" x14ac:dyDescent="0.3">
      <c r="A510" s="33"/>
      <c r="B510" s="12"/>
      <c r="C510" s="12">
        <v>625003</v>
      </c>
      <c r="D510" s="13">
        <v>41</v>
      </c>
      <c r="E510" s="57" t="s">
        <v>42</v>
      </c>
      <c r="F510" s="99">
        <v>13</v>
      </c>
      <c r="G510" s="98"/>
      <c r="H510" s="34"/>
      <c r="I510" s="116"/>
      <c r="J510" s="99">
        <f t="shared" si="119"/>
        <v>13</v>
      </c>
    </row>
    <row r="511" spans="1:10" ht="15.6" x14ac:dyDescent="0.3">
      <c r="A511" s="33"/>
      <c r="B511" s="12"/>
      <c r="C511" s="12">
        <v>625004</v>
      </c>
      <c r="D511" s="13">
        <v>41</v>
      </c>
      <c r="E511" s="57" t="s">
        <v>43</v>
      </c>
      <c r="F511" s="99">
        <v>48</v>
      </c>
      <c r="G511" s="98"/>
      <c r="H511" s="34"/>
      <c r="I511" s="116"/>
      <c r="J511" s="99">
        <f t="shared" si="119"/>
        <v>48</v>
      </c>
    </row>
    <row r="512" spans="1:10" ht="15.6" x14ac:dyDescent="0.3">
      <c r="A512" s="33"/>
      <c r="B512" s="12"/>
      <c r="C512" s="12">
        <v>625005</v>
      </c>
      <c r="D512" s="13">
        <v>41</v>
      </c>
      <c r="E512" s="57" t="s">
        <v>44</v>
      </c>
      <c r="F512" s="99">
        <v>16</v>
      </c>
      <c r="G512" s="98"/>
      <c r="H512" s="34"/>
      <c r="I512" s="116"/>
      <c r="J512" s="99">
        <f t="shared" si="119"/>
        <v>16</v>
      </c>
    </row>
    <row r="513" spans="1:10" ht="15.6" x14ac:dyDescent="0.3">
      <c r="A513" s="33"/>
      <c r="B513" s="12"/>
      <c r="C513" s="12">
        <v>625007</v>
      </c>
      <c r="D513" s="13">
        <v>41</v>
      </c>
      <c r="E513" s="57" t="s">
        <v>45</v>
      </c>
      <c r="F513" s="99">
        <v>76</v>
      </c>
      <c r="G513" s="98"/>
      <c r="H513" s="34"/>
      <c r="I513" s="116"/>
      <c r="J513" s="99">
        <f t="shared" si="119"/>
        <v>76</v>
      </c>
    </row>
    <row r="514" spans="1:10" ht="31.2" x14ac:dyDescent="0.3">
      <c r="A514" s="33"/>
      <c r="B514" s="31">
        <v>630</v>
      </c>
      <c r="C514" s="12"/>
      <c r="D514" s="32" t="s">
        <v>351</v>
      </c>
      <c r="E514" s="81" t="s">
        <v>125</v>
      </c>
      <c r="F514" s="69">
        <f t="shared" ref="F514:J514" si="128">F515</f>
        <v>13600</v>
      </c>
      <c r="G514" s="132">
        <f t="shared" si="128"/>
        <v>0</v>
      </c>
      <c r="H514" s="124">
        <f t="shared" si="128"/>
        <v>8891</v>
      </c>
      <c r="I514" s="138">
        <f t="shared" si="128"/>
        <v>891</v>
      </c>
      <c r="J514" s="69">
        <f t="shared" si="128"/>
        <v>21600</v>
      </c>
    </row>
    <row r="515" spans="1:10" ht="31.2" x14ac:dyDescent="0.3">
      <c r="A515" s="33"/>
      <c r="B515" s="31">
        <v>637</v>
      </c>
      <c r="C515" s="12"/>
      <c r="D515" s="32" t="s">
        <v>351</v>
      </c>
      <c r="E515" s="81" t="s">
        <v>80</v>
      </c>
      <c r="F515" s="69">
        <f>SUM(F516:F520)</f>
        <v>13600</v>
      </c>
      <c r="G515" s="132">
        <f t="shared" ref="G515:J515" si="129">SUM(G516:G520)</f>
        <v>0</v>
      </c>
      <c r="H515" s="124">
        <f t="shared" si="129"/>
        <v>8891</v>
      </c>
      <c r="I515" s="138">
        <f t="shared" si="129"/>
        <v>891</v>
      </c>
      <c r="J515" s="69">
        <f t="shared" si="129"/>
        <v>21600</v>
      </c>
    </row>
    <row r="516" spans="1:10" ht="15.6" x14ac:dyDescent="0.3">
      <c r="A516" s="33"/>
      <c r="B516" s="12"/>
      <c r="C516" s="12">
        <v>637002</v>
      </c>
      <c r="D516" s="13">
        <v>41</v>
      </c>
      <c r="E516" s="57" t="s">
        <v>176</v>
      </c>
      <c r="F516" s="99">
        <v>8711</v>
      </c>
      <c r="G516" s="98"/>
      <c r="H516" s="34"/>
      <c r="I516" s="127">
        <v>891</v>
      </c>
      <c r="J516" s="99">
        <f t="shared" si="119"/>
        <v>7820</v>
      </c>
    </row>
    <row r="517" spans="1:10" ht="15.6" x14ac:dyDescent="0.3">
      <c r="A517" s="33"/>
      <c r="B517" s="12"/>
      <c r="C517" s="12">
        <v>637002</v>
      </c>
      <c r="D517" s="13">
        <v>41</v>
      </c>
      <c r="E517" s="57" t="s">
        <v>325</v>
      </c>
      <c r="F517" s="99"/>
      <c r="G517" s="98"/>
      <c r="H517" s="96">
        <v>891</v>
      </c>
      <c r="I517" s="116"/>
      <c r="J517" s="99">
        <f t="shared" si="119"/>
        <v>891</v>
      </c>
    </row>
    <row r="518" spans="1:10" ht="15.6" x14ac:dyDescent="0.3">
      <c r="A518" s="33"/>
      <c r="B518" s="12"/>
      <c r="C518" s="12">
        <v>637002</v>
      </c>
      <c r="D518" s="13" t="s">
        <v>24</v>
      </c>
      <c r="E518" s="57" t="s">
        <v>176</v>
      </c>
      <c r="F518" s="103">
        <v>3289</v>
      </c>
      <c r="G518" s="98"/>
      <c r="H518" s="34"/>
      <c r="I518" s="116"/>
      <c r="J518" s="103">
        <f t="shared" si="119"/>
        <v>3289</v>
      </c>
    </row>
    <row r="519" spans="1:10" ht="15.6" x14ac:dyDescent="0.3">
      <c r="A519" s="33"/>
      <c r="B519" s="12"/>
      <c r="C519" s="12">
        <v>637002</v>
      </c>
      <c r="D519" s="13" t="s">
        <v>22</v>
      </c>
      <c r="E519" s="57" t="s">
        <v>324</v>
      </c>
      <c r="F519" s="199"/>
      <c r="G519" s="98"/>
      <c r="H519" s="96">
        <v>8000</v>
      </c>
      <c r="I519" s="116"/>
      <c r="J519" s="199">
        <f t="shared" si="119"/>
        <v>8000</v>
      </c>
    </row>
    <row r="520" spans="1:10" ht="15.6" x14ac:dyDescent="0.3">
      <c r="A520" s="33"/>
      <c r="B520" s="12"/>
      <c r="C520" s="12">
        <v>637027</v>
      </c>
      <c r="D520" s="13">
        <v>41</v>
      </c>
      <c r="E520" s="73" t="s">
        <v>89</v>
      </c>
      <c r="F520" s="99">
        <v>1600</v>
      </c>
      <c r="G520" s="98"/>
      <c r="H520" s="34"/>
      <c r="I520" s="116"/>
      <c r="J520" s="99">
        <f t="shared" si="119"/>
        <v>1600</v>
      </c>
    </row>
    <row r="521" spans="1:10" ht="15.6" x14ac:dyDescent="0.3">
      <c r="A521" s="59" t="s">
        <v>177</v>
      </c>
      <c r="B521" s="60"/>
      <c r="C521" s="60"/>
      <c r="D521" s="61">
        <v>41</v>
      </c>
      <c r="E521" s="88" t="s">
        <v>178</v>
      </c>
      <c r="F521" s="104">
        <f>F522</f>
        <v>4995</v>
      </c>
      <c r="G521" s="141">
        <f t="shared" ref="G521:J521" si="130">G522</f>
        <v>0</v>
      </c>
      <c r="H521" s="140">
        <f t="shared" si="130"/>
        <v>0</v>
      </c>
      <c r="I521" s="142">
        <f t="shared" si="130"/>
        <v>0</v>
      </c>
      <c r="J521" s="104">
        <f t="shared" si="130"/>
        <v>4995</v>
      </c>
    </row>
    <row r="522" spans="1:10" ht="15.6" x14ac:dyDescent="0.3">
      <c r="A522" s="33"/>
      <c r="B522" s="31">
        <v>630</v>
      </c>
      <c r="C522" s="12"/>
      <c r="D522" s="31">
        <v>41</v>
      </c>
      <c r="E522" s="82" t="s">
        <v>179</v>
      </c>
      <c r="F522" s="69">
        <f t="shared" ref="F522:J522" si="131">F528+F526+F523</f>
        <v>4995</v>
      </c>
      <c r="G522" s="132">
        <f t="shared" si="131"/>
        <v>0</v>
      </c>
      <c r="H522" s="124">
        <f t="shared" si="131"/>
        <v>0</v>
      </c>
      <c r="I522" s="138">
        <f t="shared" si="131"/>
        <v>0</v>
      </c>
      <c r="J522" s="69">
        <f t="shared" si="131"/>
        <v>4995</v>
      </c>
    </row>
    <row r="523" spans="1:10" ht="15.6" x14ac:dyDescent="0.3">
      <c r="A523" s="33"/>
      <c r="B523" s="31">
        <v>632</v>
      </c>
      <c r="C523" s="31"/>
      <c r="D523" s="31">
        <v>41</v>
      </c>
      <c r="E523" s="81" t="s">
        <v>50</v>
      </c>
      <c r="F523" s="69">
        <f t="shared" ref="F523:J523" si="132">SUM(F524:F525)</f>
        <v>4733</v>
      </c>
      <c r="G523" s="132">
        <f t="shared" si="132"/>
        <v>0</v>
      </c>
      <c r="H523" s="124">
        <f t="shared" si="132"/>
        <v>0</v>
      </c>
      <c r="I523" s="138">
        <f t="shared" si="132"/>
        <v>0</v>
      </c>
      <c r="J523" s="69">
        <f t="shared" si="132"/>
        <v>4733</v>
      </c>
    </row>
    <row r="524" spans="1:10" ht="15.6" x14ac:dyDescent="0.3">
      <c r="A524" s="33"/>
      <c r="B524" s="12">
        <v>632</v>
      </c>
      <c r="C524" s="12">
        <v>632001</v>
      </c>
      <c r="D524" s="12">
        <v>41</v>
      </c>
      <c r="E524" s="57" t="s">
        <v>51</v>
      </c>
      <c r="F524" s="99">
        <v>4433</v>
      </c>
      <c r="G524" s="98"/>
      <c r="H524" s="34"/>
      <c r="I524" s="116"/>
      <c r="J524" s="99">
        <f t="shared" si="119"/>
        <v>4433</v>
      </c>
    </row>
    <row r="525" spans="1:10" ht="15.6" x14ac:dyDescent="0.3">
      <c r="A525" s="33"/>
      <c r="B525" s="12">
        <v>632</v>
      </c>
      <c r="C525" s="12">
        <v>632002</v>
      </c>
      <c r="D525" s="12">
        <v>41</v>
      </c>
      <c r="E525" s="57" t="s">
        <v>52</v>
      </c>
      <c r="F525" s="99">
        <v>300</v>
      </c>
      <c r="G525" s="98"/>
      <c r="H525" s="34"/>
      <c r="I525" s="116"/>
      <c r="J525" s="99">
        <f t="shared" si="119"/>
        <v>300</v>
      </c>
    </row>
    <row r="526" spans="1:10" ht="15.6" x14ac:dyDescent="0.3">
      <c r="A526" s="33"/>
      <c r="B526" s="31">
        <v>633</v>
      </c>
      <c r="C526" s="12"/>
      <c r="D526" s="31">
        <v>41</v>
      </c>
      <c r="E526" s="81" t="s">
        <v>56</v>
      </c>
      <c r="F526" s="69">
        <f t="shared" ref="F526:J526" si="133">SUM(F527:F527)</f>
        <v>100</v>
      </c>
      <c r="G526" s="132">
        <f t="shared" si="133"/>
        <v>0</v>
      </c>
      <c r="H526" s="124">
        <f t="shared" si="133"/>
        <v>0</v>
      </c>
      <c r="I526" s="138">
        <f t="shared" si="133"/>
        <v>0</v>
      </c>
      <c r="J526" s="69">
        <f t="shared" si="133"/>
        <v>100</v>
      </c>
    </row>
    <row r="527" spans="1:10" ht="15.6" x14ac:dyDescent="0.3">
      <c r="A527" s="33"/>
      <c r="B527" s="12"/>
      <c r="C527" s="12">
        <v>633006</v>
      </c>
      <c r="D527" s="12">
        <v>41</v>
      </c>
      <c r="E527" s="57" t="s">
        <v>180</v>
      </c>
      <c r="F527" s="99">
        <v>100</v>
      </c>
      <c r="G527" s="98"/>
      <c r="H527" s="34"/>
      <c r="I527" s="116"/>
      <c r="J527" s="99">
        <f t="shared" si="119"/>
        <v>100</v>
      </c>
    </row>
    <row r="528" spans="1:10" ht="15.6" x14ac:dyDescent="0.3">
      <c r="A528" s="33"/>
      <c r="B528" s="31">
        <v>637</v>
      </c>
      <c r="C528" s="12"/>
      <c r="D528" s="31">
        <v>41</v>
      </c>
      <c r="E528" s="81" t="s">
        <v>80</v>
      </c>
      <c r="F528" s="69">
        <f t="shared" ref="F528:J528" si="134">SUM(F529)</f>
        <v>162</v>
      </c>
      <c r="G528" s="132">
        <f t="shared" si="134"/>
        <v>0</v>
      </c>
      <c r="H528" s="124">
        <f t="shared" si="134"/>
        <v>0</v>
      </c>
      <c r="I528" s="138">
        <f t="shared" si="134"/>
        <v>0</v>
      </c>
      <c r="J528" s="69">
        <f t="shared" si="134"/>
        <v>162</v>
      </c>
    </row>
    <row r="529" spans="1:10" ht="15.6" x14ac:dyDescent="0.3">
      <c r="A529" s="33"/>
      <c r="B529" s="34"/>
      <c r="C529" s="12">
        <v>637004</v>
      </c>
      <c r="D529" s="12">
        <v>41</v>
      </c>
      <c r="E529" s="57" t="s">
        <v>110</v>
      </c>
      <c r="F529" s="99">
        <v>162</v>
      </c>
      <c r="G529" s="98"/>
      <c r="H529" s="34"/>
      <c r="I529" s="116"/>
      <c r="J529" s="99">
        <f t="shared" si="119"/>
        <v>162</v>
      </c>
    </row>
    <row r="530" spans="1:10" ht="15.6" x14ac:dyDescent="0.3">
      <c r="A530" s="36" t="s">
        <v>181</v>
      </c>
      <c r="B530" s="16"/>
      <c r="C530" s="16"/>
      <c r="D530" s="17">
        <v>41</v>
      </c>
      <c r="E530" s="74" t="s">
        <v>182</v>
      </c>
      <c r="F530" s="104">
        <f t="shared" ref="F530:J530" si="135">F539+F531</f>
        <v>10024</v>
      </c>
      <c r="G530" s="141">
        <f t="shared" si="135"/>
        <v>0</v>
      </c>
      <c r="H530" s="140">
        <f t="shared" si="135"/>
        <v>0</v>
      </c>
      <c r="I530" s="142">
        <f t="shared" si="135"/>
        <v>0</v>
      </c>
      <c r="J530" s="104">
        <f t="shared" si="135"/>
        <v>10024</v>
      </c>
    </row>
    <row r="531" spans="1:10" ht="15.6" x14ac:dyDescent="0.3">
      <c r="A531" s="33"/>
      <c r="B531" s="31">
        <v>620</v>
      </c>
      <c r="C531" s="21"/>
      <c r="D531" s="31">
        <v>41</v>
      </c>
      <c r="E531" s="81" t="s">
        <v>37</v>
      </c>
      <c r="F531" s="69">
        <f t="shared" ref="F531:J531" si="136">SUM(F532:F538)</f>
        <v>524</v>
      </c>
      <c r="G531" s="132">
        <f t="shared" si="136"/>
        <v>0</v>
      </c>
      <c r="H531" s="124">
        <f t="shared" si="136"/>
        <v>0</v>
      </c>
      <c r="I531" s="138">
        <f t="shared" si="136"/>
        <v>0</v>
      </c>
      <c r="J531" s="69">
        <f t="shared" si="136"/>
        <v>524</v>
      </c>
    </row>
    <row r="532" spans="1:10" ht="15.6" x14ac:dyDescent="0.3">
      <c r="A532" s="33"/>
      <c r="B532" s="12">
        <v>621</v>
      </c>
      <c r="C532" s="31"/>
      <c r="D532" s="12">
        <v>41</v>
      </c>
      <c r="E532" s="57" t="s">
        <v>38</v>
      </c>
      <c r="F532" s="99">
        <v>150</v>
      </c>
      <c r="G532" s="98"/>
      <c r="H532" s="34"/>
      <c r="I532" s="116"/>
      <c r="J532" s="99">
        <f t="shared" si="119"/>
        <v>150</v>
      </c>
    </row>
    <row r="533" spans="1:10" ht="15.6" x14ac:dyDescent="0.3">
      <c r="A533" s="33"/>
      <c r="B533" s="12">
        <v>625</v>
      </c>
      <c r="C533" s="12">
        <v>625001</v>
      </c>
      <c r="D533" s="12">
        <v>41</v>
      </c>
      <c r="E533" s="57" t="s">
        <v>40</v>
      </c>
      <c r="F533" s="99">
        <v>21</v>
      </c>
      <c r="G533" s="98"/>
      <c r="H533" s="34"/>
      <c r="I533" s="116"/>
      <c r="J533" s="99">
        <f t="shared" si="119"/>
        <v>21</v>
      </c>
    </row>
    <row r="534" spans="1:10" ht="15.6" x14ac:dyDescent="0.3">
      <c r="A534" s="33"/>
      <c r="B534" s="12">
        <v>625</v>
      </c>
      <c r="C534" s="12">
        <v>625002</v>
      </c>
      <c r="D534" s="12">
        <v>41</v>
      </c>
      <c r="E534" s="57" t="s">
        <v>41</v>
      </c>
      <c r="F534" s="99">
        <v>210</v>
      </c>
      <c r="G534" s="98"/>
      <c r="H534" s="34"/>
      <c r="I534" s="116"/>
      <c r="J534" s="99">
        <f t="shared" si="119"/>
        <v>210</v>
      </c>
    </row>
    <row r="535" spans="1:10" ht="15.6" x14ac:dyDescent="0.3">
      <c r="A535" s="33"/>
      <c r="B535" s="12">
        <v>625</v>
      </c>
      <c r="C535" s="12">
        <v>625003</v>
      </c>
      <c r="D535" s="12">
        <v>41</v>
      </c>
      <c r="E535" s="57" t="s">
        <v>42</v>
      </c>
      <c r="F535" s="99">
        <v>12</v>
      </c>
      <c r="G535" s="98"/>
      <c r="H535" s="34"/>
      <c r="I535" s="116"/>
      <c r="J535" s="99">
        <f t="shared" si="119"/>
        <v>12</v>
      </c>
    </row>
    <row r="536" spans="1:10" ht="15.6" x14ac:dyDescent="0.3">
      <c r="A536" s="33"/>
      <c r="B536" s="12">
        <v>625</v>
      </c>
      <c r="C536" s="12">
        <v>625004</v>
      </c>
      <c r="D536" s="12">
        <v>41</v>
      </c>
      <c r="E536" s="57" t="s">
        <v>43</v>
      </c>
      <c r="F536" s="99">
        <v>45</v>
      </c>
      <c r="G536" s="98"/>
      <c r="H536" s="34"/>
      <c r="I536" s="116"/>
      <c r="J536" s="99">
        <f t="shared" si="119"/>
        <v>45</v>
      </c>
    </row>
    <row r="537" spans="1:10" ht="15.6" x14ac:dyDescent="0.3">
      <c r="A537" s="33"/>
      <c r="B537" s="12">
        <v>625</v>
      </c>
      <c r="C537" s="12">
        <v>625005</v>
      </c>
      <c r="D537" s="12">
        <v>41</v>
      </c>
      <c r="E537" s="57" t="s">
        <v>44</v>
      </c>
      <c r="F537" s="99">
        <v>15</v>
      </c>
      <c r="G537" s="98"/>
      <c r="H537" s="34"/>
      <c r="I537" s="116"/>
      <c r="J537" s="99">
        <f t="shared" si="119"/>
        <v>15</v>
      </c>
    </row>
    <row r="538" spans="1:10" ht="15.6" x14ac:dyDescent="0.3">
      <c r="A538" s="33"/>
      <c r="B538" s="12">
        <v>625</v>
      </c>
      <c r="C538" s="12">
        <v>625007</v>
      </c>
      <c r="D538" s="12">
        <v>41</v>
      </c>
      <c r="E538" s="57" t="s">
        <v>45</v>
      </c>
      <c r="F538" s="99">
        <v>71</v>
      </c>
      <c r="G538" s="98"/>
      <c r="H538" s="34"/>
      <c r="I538" s="116"/>
      <c r="J538" s="99">
        <f t="shared" si="119"/>
        <v>71</v>
      </c>
    </row>
    <row r="539" spans="1:10" ht="15.6" x14ac:dyDescent="0.3">
      <c r="A539" s="33"/>
      <c r="B539" s="31">
        <v>630</v>
      </c>
      <c r="C539" s="12"/>
      <c r="D539" s="31">
        <v>41</v>
      </c>
      <c r="E539" s="81" t="s">
        <v>183</v>
      </c>
      <c r="F539" s="69">
        <f t="shared" ref="F539:J539" si="137">F540</f>
        <v>9500</v>
      </c>
      <c r="G539" s="132">
        <f t="shared" si="137"/>
        <v>0</v>
      </c>
      <c r="H539" s="124">
        <f t="shared" si="137"/>
        <v>0</v>
      </c>
      <c r="I539" s="138">
        <f t="shared" si="137"/>
        <v>0</v>
      </c>
      <c r="J539" s="69">
        <f t="shared" si="137"/>
        <v>9500</v>
      </c>
    </row>
    <row r="540" spans="1:10" ht="15.6" x14ac:dyDescent="0.3">
      <c r="A540" s="33"/>
      <c r="B540" s="31">
        <v>637</v>
      </c>
      <c r="C540" s="31"/>
      <c r="D540" s="31">
        <v>41</v>
      </c>
      <c r="E540" s="81" t="s">
        <v>80</v>
      </c>
      <c r="F540" s="69">
        <f t="shared" ref="F540:J540" si="138">SUM(F541:F542)</f>
        <v>9500</v>
      </c>
      <c r="G540" s="132">
        <f t="shared" si="138"/>
        <v>0</v>
      </c>
      <c r="H540" s="124">
        <f t="shared" si="138"/>
        <v>0</v>
      </c>
      <c r="I540" s="138">
        <f t="shared" si="138"/>
        <v>0</v>
      </c>
      <c r="J540" s="69">
        <f t="shared" si="138"/>
        <v>9500</v>
      </c>
    </row>
    <row r="541" spans="1:10" ht="15.6" x14ac:dyDescent="0.3">
      <c r="A541" s="33"/>
      <c r="B541" s="34"/>
      <c r="C541" s="12">
        <v>637004</v>
      </c>
      <c r="D541" s="12">
        <v>41</v>
      </c>
      <c r="E541" s="57" t="s">
        <v>110</v>
      </c>
      <c r="F541" s="99">
        <v>8000</v>
      </c>
      <c r="G541" s="98"/>
      <c r="H541" s="34"/>
      <c r="I541" s="116"/>
      <c r="J541" s="99">
        <f t="shared" si="119"/>
        <v>8000</v>
      </c>
    </row>
    <row r="542" spans="1:10" ht="15.6" x14ac:dyDescent="0.3">
      <c r="A542" s="33"/>
      <c r="B542" s="34"/>
      <c r="C542" s="12">
        <v>637027</v>
      </c>
      <c r="D542" s="12">
        <v>41</v>
      </c>
      <c r="E542" s="73" t="s">
        <v>89</v>
      </c>
      <c r="F542" s="99">
        <v>1500</v>
      </c>
      <c r="G542" s="98"/>
      <c r="H542" s="34"/>
      <c r="I542" s="116"/>
      <c r="J542" s="99">
        <f t="shared" si="119"/>
        <v>1500</v>
      </c>
    </row>
    <row r="543" spans="1:10" ht="31.2" x14ac:dyDescent="0.3">
      <c r="A543" s="36" t="s">
        <v>184</v>
      </c>
      <c r="B543" s="17">
        <v>630</v>
      </c>
      <c r="C543" s="51"/>
      <c r="D543" s="17" t="s">
        <v>140</v>
      </c>
      <c r="E543" s="83" t="s">
        <v>185</v>
      </c>
      <c r="F543" s="104">
        <f t="shared" ref="F543:J543" si="139">F544</f>
        <v>6000</v>
      </c>
      <c r="G543" s="141">
        <f t="shared" si="139"/>
        <v>0</v>
      </c>
      <c r="H543" s="140">
        <f t="shared" si="139"/>
        <v>0</v>
      </c>
      <c r="I543" s="142">
        <f t="shared" si="139"/>
        <v>0</v>
      </c>
      <c r="J543" s="104">
        <f t="shared" si="139"/>
        <v>6000</v>
      </c>
    </row>
    <row r="544" spans="1:10" ht="15.6" x14ac:dyDescent="0.3">
      <c r="A544" s="33"/>
      <c r="B544" s="31">
        <v>637</v>
      </c>
      <c r="C544" s="52"/>
      <c r="D544" s="31" t="s">
        <v>140</v>
      </c>
      <c r="E544" s="81" t="s">
        <v>80</v>
      </c>
      <c r="F544" s="69">
        <f>F546+F545</f>
        <v>6000</v>
      </c>
      <c r="G544" s="132">
        <f t="shared" ref="G544:J544" si="140">G546+G545</f>
        <v>0</v>
      </c>
      <c r="H544" s="124">
        <f t="shared" si="140"/>
        <v>0</v>
      </c>
      <c r="I544" s="138">
        <f t="shared" si="140"/>
        <v>0</v>
      </c>
      <c r="J544" s="69">
        <f t="shared" si="140"/>
        <v>6000</v>
      </c>
    </row>
    <row r="545" spans="1:10" ht="15.6" x14ac:dyDescent="0.3">
      <c r="A545" s="33"/>
      <c r="B545" s="34"/>
      <c r="C545" s="12">
        <v>637001</v>
      </c>
      <c r="D545" s="12">
        <v>41</v>
      </c>
      <c r="E545" s="57" t="s">
        <v>186</v>
      </c>
      <c r="F545" s="99">
        <v>3000</v>
      </c>
      <c r="G545" s="98"/>
      <c r="H545" s="34"/>
      <c r="I545" s="116"/>
      <c r="J545" s="99">
        <f t="shared" si="119"/>
        <v>3000</v>
      </c>
    </row>
    <row r="546" spans="1:10" ht="15.6" x14ac:dyDescent="0.3">
      <c r="A546" s="33"/>
      <c r="B546" s="34"/>
      <c r="C546" s="12">
        <v>637001</v>
      </c>
      <c r="D546" s="12" t="s">
        <v>24</v>
      </c>
      <c r="E546" s="57" t="s">
        <v>186</v>
      </c>
      <c r="F546" s="103">
        <v>3000</v>
      </c>
      <c r="G546" s="98"/>
      <c r="H546" s="34"/>
      <c r="I546" s="116"/>
      <c r="J546" s="103">
        <f t="shared" si="119"/>
        <v>3000</v>
      </c>
    </row>
    <row r="547" spans="1:10" ht="15.6" x14ac:dyDescent="0.3">
      <c r="A547" s="36" t="s">
        <v>187</v>
      </c>
      <c r="B547" s="51"/>
      <c r="C547" s="16"/>
      <c r="D547" s="17">
        <v>41</v>
      </c>
      <c r="E547" s="74" t="s">
        <v>188</v>
      </c>
      <c r="F547" s="104">
        <f t="shared" ref="F547:J547" si="141">F565+F556+F548</f>
        <v>10848</v>
      </c>
      <c r="G547" s="141">
        <f t="shared" si="141"/>
        <v>0</v>
      </c>
      <c r="H547" s="140">
        <f t="shared" si="141"/>
        <v>0</v>
      </c>
      <c r="I547" s="142">
        <f t="shared" si="141"/>
        <v>231.1</v>
      </c>
      <c r="J547" s="104">
        <f t="shared" si="141"/>
        <v>10616.9</v>
      </c>
    </row>
    <row r="548" spans="1:10" ht="15.6" x14ac:dyDescent="0.3">
      <c r="A548" s="33"/>
      <c r="B548" s="31">
        <v>620</v>
      </c>
      <c r="C548" s="21"/>
      <c r="D548" s="31">
        <v>41</v>
      </c>
      <c r="E548" s="81" t="s">
        <v>37</v>
      </c>
      <c r="F548" s="69">
        <f t="shared" ref="F548:J548" si="142">SUM(F549:F555)</f>
        <v>1398</v>
      </c>
      <c r="G548" s="132">
        <f t="shared" si="142"/>
        <v>0</v>
      </c>
      <c r="H548" s="124">
        <f t="shared" si="142"/>
        <v>0</v>
      </c>
      <c r="I548" s="138">
        <f t="shared" si="142"/>
        <v>0</v>
      </c>
      <c r="J548" s="69">
        <f t="shared" si="142"/>
        <v>1398</v>
      </c>
    </row>
    <row r="549" spans="1:10" ht="15.6" x14ac:dyDescent="0.3">
      <c r="A549" s="33"/>
      <c r="B549" s="12">
        <v>621</v>
      </c>
      <c r="C549" s="31"/>
      <c r="D549" s="12">
        <v>41</v>
      </c>
      <c r="E549" s="57" t="s">
        <v>38</v>
      </c>
      <c r="F549" s="99">
        <v>400</v>
      </c>
      <c r="G549" s="98"/>
      <c r="H549" s="34"/>
      <c r="I549" s="116"/>
      <c r="J549" s="99">
        <f t="shared" si="119"/>
        <v>400</v>
      </c>
    </row>
    <row r="550" spans="1:10" ht="15.6" x14ac:dyDescent="0.3">
      <c r="A550" s="33"/>
      <c r="B550" s="12">
        <v>625</v>
      </c>
      <c r="C550" s="12">
        <v>625001</v>
      </c>
      <c r="D550" s="12">
        <v>41</v>
      </c>
      <c r="E550" s="57" t="s">
        <v>40</v>
      </c>
      <c r="F550" s="99">
        <v>56</v>
      </c>
      <c r="G550" s="98"/>
      <c r="H550" s="34"/>
      <c r="I550" s="116"/>
      <c r="J550" s="99">
        <f t="shared" si="119"/>
        <v>56</v>
      </c>
    </row>
    <row r="551" spans="1:10" ht="15.6" x14ac:dyDescent="0.3">
      <c r="A551" s="33"/>
      <c r="B551" s="12">
        <v>625</v>
      </c>
      <c r="C551" s="12">
        <v>625002</v>
      </c>
      <c r="D551" s="12">
        <v>41</v>
      </c>
      <c r="E551" s="57" t="s">
        <v>41</v>
      </c>
      <c r="F551" s="99">
        <v>560</v>
      </c>
      <c r="G551" s="98"/>
      <c r="H551" s="34"/>
      <c r="I551" s="116"/>
      <c r="J551" s="99">
        <f t="shared" si="119"/>
        <v>560</v>
      </c>
    </row>
    <row r="552" spans="1:10" ht="15.6" x14ac:dyDescent="0.3">
      <c r="A552" s="33"/>
      <c r="B552" s="12">
        <v>625</v>
      </c>
      <c r="C552" s="12">
        <v>625003</v>
      </c>
      <c r="D552" s="12">
        <v>41</v>
      </c>
      <c r="E552" s="57" t="s">
        <v>42</v>
      </c>
      <c r="F552" s="99">
        <v>32</v>
      </c>
      <c r="G552" s="98"/>
      <c r="H552" s="34"/>
      <c r="I552" s="116"/>
      <c r="J552" s="99">
        <f t="shared" si="119"/>
        <v>32</v>
      </c>
    </row>
    <row r="553" spans="1:10" ht="15.6" x14ac:dyDescent="0.3">
      <c r="A553" s="33"/>
      <c r="B553" s="12">
        <v>625</v>
      </c>
      <c r="C553" s="12">
        <v>625004</v>
      </c>
      <c r="D553" s="12">
        <v>41</v>
      </c>
      <c r="E553" s="57" t="s">
        <v>43</v>
      </c>
      <c r="F553" s="99">
        <v>120</v>
      </c>
      <c r="G553" s="98"/>
      <c r="H553" s="34"/>
      <c r="I553" s="116"/>
      <c r="J553" s="99">
        <f t="shared" si="119"/>
        <v>120</v>
      </c>
    </row>
    <row r="554" spans="1:10" ht="15.6" x14ac:dyDescent="0.3">
      <c r="A554" s="33"/>
      <c r="B554" s="12">
        <v>625</v>
      </c>
      <c r="C554" s="12">
        <v>625005</v>
      </c>
      <c r="D554" s="12">
        <v>41</v>
      </c>
      <c r="E554" s="57" t="s">
        <v>44</v>
      </c>
      <c r="F554" s="99">
        <v>40</v>
      </c>
      <c r="G554" s="98"/>
      <c r="H554" s="34"/>
      <c r="I554" s="116"/>
      <c r="J554" s="99">
        <f t="shared" si="119"/>
        <v>40</v>
      </c>
    </row>
    <row r="555" spans="1:10" ht="15.6" x14ac:dyDescent="0.3">
      <c r="A555" s="33"/>
      <c r="B555" s="12">
        <v>625</v>
      </c>
      <c r="C555" s="12">
        <v>625007</v>
      </c>
      <c r="D555" s="12">
        <v>41</v>
      </c>
      <c r="E555" s="57" t="s">
        <v>45</v>
      </c>
      <c r="F555" s="99">
        <v>190</v>
      </c>
      <c r="G555" s="98"/>
      <c r="H555" s="34"/>
      <c r="I555" s="116"/>
      <c r="J555" s="99">
        <f t="shared" si="119"/>
        <v>190</v>
      </c>
    </row>
    <row r="556" spans="1:10" ht="15.6" x14ac:dyDescent="0.3">
      <c r="A556" s="33"/>
      <c r="B556" s="31">
        <v>630</v>
      </c>
      <c r="C556" s="12"/>
      <c r="D556" s="31">
        <v>41</v>
      </c>
      <c r="E556" s="81" t="s">
        <v>125</v>
      </c>
      <c r="F556" s="69">
        <f t="shared" ref="F556:J556" si="143">F562+F561+F557</f>
        <v>6250</v>
      </c>
      <c r="G556" s="132">
        <f t="shared" si="143"/>
        <v>0</v>
      </c>
      <c r="H556" s="124">
        <f t="shared" si="143"/>
        <v>0</v>
      </c>
      <c r="I556" s="138">
        <f t="shared" si="143"/>
        <v>0</v>
      </c>
      <c r="J556" s="69">
        <f t="shared" si="143"/>
        <v>6250</v>
      </c>
    </row>
    <row r="557" spans="1:10" ht="15.6" x14ac:dyDescent="0.3">
      <c r="A557" s="33"/>
      <c r="B557" s="31">
        <v>633</v>
      </c>
      <c r="C557" s="12"/>
      <c r="D557" s="31">
        <v>41</v>
      </c>
      <c r="E557" s="81" t="s">
        <v>56</v>
      </c>
      <c r="F557" s="69">
        <f t="shared" ref="F557:J557" si="144">SUM(F558:F560)</f>
        <v>1000</v>
      </c>
      <c r="G557" s="132">
        <f t="shared" si="144"/>
        <v>0</v>
      </c>
      <c r="H557" s="124">
        <f t="shared" si="144"/>
        <v>0</v>
      </c>
      <c r="I557" s="138">
        <f t="shared" si="144"/>
        <v>0</v>
      </c>
      <c r="J557" s="69">
        <f t="shared" si="144"/>
        <v>1000</v>
      </c>
    </row>
    <row r="558" spans="1:10" ht="15.6" x14ac:dyDescent="0.3">
      <c r="A558" s="33"/>
      <c r="B558" s="12"/>
      <c r="C558" s="12">
        <v>633004</v>
      </c>
      <c r="D558" s="12">
        <v>41</v>
      </c>
      <c r="E558" s="57" t="s">
        <v>144</v>
      </c>
      <c r="F558" s="99">
        <v>200</v>
      </c>
      <c r="G558" s="98"/>
      <c r="H558" s="34"/>
      <c r="I558" s="116"/>
      <c r="J558" s="99">
        <f t="shared" si="119"/>
        <v>200</v>
      </c>
    </row>
    <row r="559" spans="1:10" ht="15.6" x14ac:dyDescent="0.3">
      <c r="A559" s="33"/>
      <c r="B559" s="12"/>
      <c r="C559" s="12">
        <v>633006</v>
      </c>
      <c r="D559" s="12">
        <v>41</v>
      </c>
      <c r="E559" s="57" t="s">
        <v>180</v>
      </c>
      <c r="F559" s="99">
        <v>700</v>
      </c>
      <c r="G559" s="98"/>
      <c r="H559" s="34"/>
      <c r="I559" s="116"/>
      <c r="J559" s="99">
        <f t="shared" si="119"/>
        <v>700</v>
      </c>
    </row>
    <row r="560" spans="1:10" ht="15.6" x14ac:dyDescent="0.3">
      <c r="A560" s="33"/>
      <c r="B560" s="34"/>
      <c r="C560" s="12">
        <v>633009</v>
      </c>
      <c r="D560" s="12">
        <v>41</v>
      </c>
      <c r="E560" s="57" t="s">
        <v>62</v>
      </c>
      <c r="F560" s="99">
        <v>100</v>
      </c>
      <c r="G560" s="98"/>
      <c r="H560" s="34"/>
      <c r="I560" s="116"/>
      <c r="J560" s="99">
        <f t="shared" si="119"/>
        <v>100</v>
      </c>
    </row>
    <row r="561" spans="1:10" ht="15.6" x14ac:dyDescent="0.3">
      <c r="A561" s="33"/>
      <c r="B561" s="31">
        <v>636</v>
      </c>
      <c r="C561" s="31">
        <v>636001</v>
      </c>
      <c r="D561" s="31">
        <v>41</v>
      </c>
      <c r="E561" s="82" t="s">
        <v>189</v>
      </c>
      <c r="F561" s="69">
        <v>200</v>
      </c>
      <c r="G561" s="132"/>
      <c r="H561" s="124"/>
      <c r="I561" s="138"/>
      <c r="J561" s="69">
        <f>F561+G561+H561-I561</f>
        <v>200</v>
      </c>
    </row>
    <row r="562" spans="1:10" ht="15.6" x14ac:dyDescent="0.3">
      <c r="A562" s="33"/>
      <c r="B562" s="31">
        <v>637</v>
      </c>
      <c r="C562" s="31"/>
      <c r="D562" s="31">
        <v>41</v>
      </c>
      <c r="E562" s="81" t="s">
        <v>102</v>
      </c>
      <c r="F562" s="69">
        <f t="shared" ref="F562:J562" si="145">SUM(F563:F564)</f>
        <v>5050</v>
      </c>
      <c r="G562" s="132">
        <f t="shared" si="145"/>
        <v>0</v>
      </c>
      <c r="H562" s="124">
        <f t="shared" si="145"/>
        <v>0</v>
      </c>
      <c r="I562" s="138">
        <f t="shared" si="145"/>
        <v>0</v>
      </c>
      <c r="J562" s="69">
        <f t="shared" si="145"/>
        <v>5050</v>
      </c>
    </row>
    <row r="563" spans="1:10" ht="15.6" x14ac:dyDescent="0.3">
      <c r="A563" s="33"/>
      <c r="B563" s="31"/>
      <c r="C563" s="12">
        <v>637004</v>
      </c>
      <c r="D563" s="12">
        <v>41</v>
      </c>
      <c r="E563" s="57" t="s">
        <v>190</v>
      </c>
      <c r="F563" s="99">
        <v>1050</v>
      </c>
      <c r="G563" s="98"/>
      <c r="H563" s="34"/>
      <c r="I563" s="116"/>
      <c r="J563" s="99">
        <f t="shared" ref="J563:J615" si="146">F563+G563+H563-I563</f>
        <v>1050</v>
      </c>
    </row>
    <row r="564" spans="1:10" ht="15.6" x14ac:dyDescent="0.3">
      <c r="A564" s="33"/>
      <c r="B564" s="31"/>
      <c r="C564" s="12">
        <v>637027</v>
      </c>
      <c r="D564" s="12">
        <v>41</v>
      </c>
      <c r="E564" s="73" t="s">
        <v>89</v>
      </c>
      <c r="F564" s="99">
        <v>4000</v>
      </c>
      <c r="G564" s="98"/>
      <c r="H564" s="34"/>
      <c r="I564" s="116"/>
      <c r="J564" s="99">
        <f t="shared" si="146"/>
        <v>4000</v>
      </c>
    </row>
    <row r="565" spans="1:10" ht="15.6" x14ac:dyDescent="0.3">
      <c r="A565" s="33"/>
      <c r="B565" s="31">
        <v>630</v>
      </c>
      <c r="C565" s="12"/>
      <c r="D565" s="31">
        <v>41</v>
      </c>
      <c r="E565" s="82" t="s">
        <v>125</v>
      </c>
      <c r="F565" s="69">
        <f t="shared" ref="F565:J565" si="147">F566</f>
        <v>3200</v>
      </c>
      <c r="G565" s="132">
        <f t="shared" si="147"/>
        <v>0</v>
      </c>
      <c r="H565" s="124">
        <f t="shared" si="147"/>
        <v>0</v>
      </c>
      <c r="I565" s="138">
        <f t="shared" si="147"/>
        <v>231.1</v>
      </c>
      <c r="J565" s="69">
        <f t="shared" si="147"/>
        <v>2968.9</v>
      </c>
    </row>
    <row r="566" spans="1:10" ht="15.6" x14ac:dyDescent="0.3">
      <c r="A566" s="33"/>
      <c r="B566" s="31">
        <v>637</v>
      </c>
      <c r="C566" s="12"/>
      <c r="D566" s="31">
        <v>41</v>
      </c>
      <c r="E566" s="81" t="s">
        <v>191</v>
      </c>
      <c r="F566" s="69">
        <f t="shared" ref="F566:J566" si="148">SUM(F567:F569)</f>
        <v>3200</v>
      </c>
      <c r="G566" s="132">
        <f t="shared" si="148"/>
        <v>0</v>
      </c>
      <c r="H566" s="124">
        <f t="shared" si="148"/>
        <v>0</v>
      </c>
      <c r="I566" s="138">
        <f t="shared" si="148"/>
        <v>231.1</v>
      </c>
      <c r="J566" s="69">
        <f t="shared" si="148"/>
        <v>2968.9</v>
      </c>
    </row>
    <row r="567" spans="1:10" ht="15.6" x14ac:dyDescent="0.3">
      <c r="A567" s="33"/>
      <c r="B567" s="31"/>
      <c r="C567" s="12">
        <v>632001</v>
      </c>
      <c r="D567" s="12">
        <v>41</v>
      </c>
      <c r="E567" s="57" t="s">
        <v>51</v>
      </c>
      <c r="F567" s="99">
        <v>200</v>
      </c>
      <c r="G567" s="98"/>
      <c r="H567" s="34"/>
      <c r="I567" s="116"/>
      <c r="J567" s="99">
        <f t="shared" si="146"/>
        <v>200</v>
      </c>
    </row>
    <row r="568" spans="1:10" ht="15.6" x14ac:dyDescent="0.3">
      <c r="A568" s="33"/>
      <c r="B568" s="34"/>
      <c r="C568" s="12">
        <v>637005</v>
      </c>
      <c r="D568" s="12">
        <v>41</v>
      </c>
      <c r="E568" s="57" t="s">
        <v>150</v>
      </c>
      <c r="F568" s="99">
        <v>2000</v>
      </c>
      <c r="G568" s="98"/>
      <c r="H568" s="34"/>
      <c r="I568" s="127"/>
      <c r="J568" s="99">
        <f t="shared" si="146"/>
        <v>2000</v>
      </c>
    </row>
    <row r="569" spans="1:10" ht="15.6" x14ac:dyDescent="0.3">
      <c r="A569" s="33"/>
      <c r="B569" s="34"/>
      <c r="C569" s="12">
        <v>637011</v>
      </c>
      <c r="D569" s="12">
        <v>41</v>
      </c>
      <c r="E569" s="57" t="s">
        <v>192</v>
      </c>
      <c r="F569" s="99">
        <v>1000</v>
      </c>
      <c r="G569" s="98"/>
      <c r="H569" s="34"/>
      <c r="I569" s="127">
        <v>231.1</v>
      </c>
      <c r="J569" s="99">
        <f t="shared" si="146"/>
        <v>768.9</v>
      </c>
    </row>
    <row r="570" spans="1:10" ht="15.6" x14ac:dyDescent="0.3">
      <c r="A570" s="36" t="s">
        <v>193</v>
      </c>
      <c r="B570" s="37">
        <v>640</v>
      </c>
      <c r="C570" s="51"/>
      <c r="D570" s="17" t="s">
        <v>22</v>
      </c>
      <c r="E570" s="74" t="s">
        <v>194</v>
      </c>
      <c r="F570" s="104">
        <f t="shared" ref="F570:J570" si="149">F571</f>
        <v>8000</v>
      </c>
      <c r="G570" s="141">
        <f t="shared" si="149"/>
        <v>0</v>
      </c>
      <c r="H570" s="140">
        <f t="shared" si="149"/>
        <v>0</v>
      </c>
      <c r="I570" s="142">
        <f t="shared" si="149"/>
        <v>0</v>
      </c>
      <c r="J570" s="104">
        <f t="shared" si="149"/>
        <v>8000</v>
      </c>
    </row>
    <row r="571" spans="1:10" ht="15.6" x14ac:dyDescent="0.3">
      <c r="A571" s="33"/>
      <c r="B571" s="31">
        <v>642</v>
      </c>
      <c r="C571" s="52"/>
      <c r="D571" s="31" t="s">
        <v>22</v>
      </c>
      <c r="E571" s="82" t="s">
        <v>93</v>
      </c>
      <c r="F571" s="69">
        <f t="shared" ref="F571:J571" si="150">SUM(F572)</f>
        <v>8000</v>
      </c>
      <c r="G571" s="132">
        <f t="shared" si="150"/>
        <v>0</v>
      </c>
      <c r="H571" s="124">
        <f t="shared" si="150"/>
        <v>0</v>
      </c>
      <c r="I571" s="138">
        <f t="shared" si="150"/>
        <v>0</v>
      </c>
      <c r="J571" s="69">
        <f t="shared" si="150"/>
        <v>8000</v>
      </c>
    </row>
    <row r="572" spans="1:10" ht="15.6" x14ac:dyDescent="0.3">
      <c r="A572" s="33"/>
      <c r="B572" s="34"/>
      <c r="C572" s="12">
        <v>642014</v>
      </c>
      <c r="D572" s="12" t="s">
        <v>22</v>
      </c>
      <c r="E572" s="57" t="s">
        <v>195</v>
      </c>
      <c r="F572" s="101">
        <v>8000</v>
      </c>
      <c r="G572" s="98"/>
      <c r="H572" s="34"/>
      <c r="I572" s="116"/>
      <c r="J572" s="101">
        <f t="shared" si="146"/>
        <v>8000</v>
      </c>
    </row>
    <row r="573" spans="1:10" ht="31.2" x14ac:dyDescent="0.3">
      <c r="A573" s="36" t="s">
        <v>196</v>
      </c>
      <c r="B573" s="37">
        <v>640</v>
      </c>
      <c r="C573" s="51"/>
      <c r="D573" s="17" t="s">
        <v>316</v>
      </c>
      <c r="E573" s="83" t="s">
        <v>197</v>
      </c>
      <c r="F573" s="104">
        <f t="shared" ref="F573:J573" si="151">F574</f>
        <v>3000</v>
      </c>
      <c r="G573" s="141">
        <f t="shared" si="151"/>
        <v>0</v>
      </c>
      <c r="H573" s="140">
        <f t="shared" si="151"/>
        <v>25454.5</v>
      </c>
      <c r="I573" s="142">
        <f t="shared" si="151"/>
        <v>0</v>
      </c>
      <c r="J573" s="104">
        <f t="shared" si="151"/>
        <v>28454.5</v>
      </c>
    </row>
    <row r="574" spans="1:10" ht="15.6" x14ac:dyDescent="0.3">
      <c r="A574" s="33"/>
      <c r="B574" s="31">
        <v>642</v>
      </c>
      <c r="C574" s="52"/>
      <c r="D574" s="31" t="s">
        <v>316</v>
      </c>
      <c r="E574" s="82" t="s">
        <v>93</v>
      </c>
      <c r="F574" s="69">
        <f>SUM(F577+F576+F575)</f>
        <v>3000</v>
      </c>
      <c r="G574" s="132">
        <f t="shared" ref="G574:J574" si="152">SUM(G577+G576+G575)</f>
        <v>0</v>
      </c>
      <c r="H574" s="124">
        <f t="shared" si="152"/>
        <v>25454.5</v>
      </c>
      <c r="I574" s="138">
        <f t="shared" si="152"/>
        <v>0</v>
      </c>
      <c r="J574" s="69">
        <f t="shared" si="152"/>
        <v>28454.5</v>
      </c>
    </row>
    <row r="575" spans="1:10" ht="15.6" x14ac:dyDescent="0.3">
      <c r="A575" s="33"/>
      <c r="B575" s="31"/>
      <c r="C575" s="12">
        <v>642001</v>
      </c>
      <c r="D575" s="12" t="s">
        <v>313</v>
      </c>
      <c r="E575" s="73" t="s">
        <v>315</v>
      </c>
      <c r="F575" s="197"/>
      <c r="G575" s="132"/>
      <c r="H575" s="96">
        <v>3514</v>
      </c>
      <c r="I575" s="138"/>
      <c r="J575" s="197">
        <f t="shared" si="146"/>
        <v>3514</v>
      </c>
    </row>
    <row r="576" spans="1:10" ht="15.6" x14ac:dyDescent="0.3">
      <c r="A576" s="33"/>
      <c r="B576" s="31"/>
      <c r="C576" s="12">
        <v>642014</v>
      </c>
      <c r="D576" s="12" t="s">
        <v>313</v>
      </c>
      <c r="E576" s="73" t="s">
        <v>195</v>
      </c>
      <c r="F576" s="197"/>
      <c r="G576" s="132"/>
      <c r="H576" s="96">
        <v>21940.5</v>
      </c>
      <c r="I576" s="138"/>
      <c r="J576" s="197">
        <f t="shared" si="146"/>
        <v>21940.5</v>
      </c>
    </row>
    <row r="577" spans="1:12" ht="15.6" x14ac:dyDescent="0.3">
      <c r="A577" s="33"/>
      <c r="B577" s="34"/>
      <c r="C577" s="12">
        <v>642026</v>
      </c>
      <c r="D577" s="12">
        <v>41</v>
      </c>
      <c r="E577" s="73" t="s">
        <v>198</v>
      </c>
      <c r="F577" s="99">
        <v>3000</v>
      </c>
      <c r="G577" s="98"/>
      <c r="H577" s="34"/>
      <c r="I577" s="116"/>
      <c r="J577" s="99">
        <f t="shared" si="146"/>
        <v>3000</v>
      </c>
    </row>
    <row r="578" spans="1:12" ht="15.6" x14ac:dyDescent="0.3">
      <c r="A578" s="33"/>
      <c r="B578" s="34"/>
      <c r="C578" s="12"/>
      <c r="D578" s="12"/>
      <c r="E578" s="73"/>
      <c r="F578" s="106"/>
      <c r="G578" s="98"/>
      <c r="H578" s="34"/>
      <c r="I578" s="116"/>
      <c r="J578" s="99"/>
    </row>
    <row r="579" spans="1:12" ht="46.8" x14ac:dyDescent="0.3">
      <c r="A579" s="185"/>
      <c r="B579" s="19"/>
      <c r="C579" s="19"/>
      <c r="D579" s="150" t="s">
        <v>352</v>
      </c>
      <c r="E579" s="76" t="s">
        <v>199</v>
      </c>
      <c r="F579" s="169">
        <f>F590+F582+F593+F600+F580+F612+F603</f>
        <v>345027</v>
      </c>
      <c r="G579" s="166">
        <f>G590+G582+G593+G600+G580+G612+G603</f>
        <v>58000</v>
      </c>
      <c r="H579" s="151">
        <f>H590+H582+H593+H600+H580+H612+H603</f>
        <v>43497.59</v>
      </c>
      <c r="I579" s="182">
        <f>I590+I582+I593+I600+I580+I612+I603</f>
        <v>30674.880000000001</v>
      </c>
      <c r="J579" s="169">
        <f>J590+J582+J593+J600+J580+J612+J603</f>
        <v>415849.70999999996</v>
      </c>
      <c r="L579" s="118"/>
    </row>
    <row r="580" spans="1:12" ht="15.6" x14ac:dyDescent="0.3">
      <c r="A580" s="186" t="s">
        <v>30</v>
      </c>
      <c r="B580" s="53">
        <v>713</v>
      </c>
      <c r="C580" s="53"/>
      <c r="D580" s="53">
        <v>46</v>
      </c>
      <c r="E580" s="89" t="s">
        <v>200</v>
      </c>
      <c r="F580" s="135">
        <f>F581</f>
        <v>5500</v>
      </c>
      <c r="G580" s="129">
        <f t="shared" ref="G580:J580" si="153">G581</f>
        <v>0</v>
      </c>
      <c r="H580" s="123">
        <f t="shared" si="153"/>
        <v>0</v>
      </c>
      <c r="I580" s="136">
        <f t="shared" si="153"/>
        <v>1674.88</v>
      </c>
      <c r="J580" s="135">
        <f t="shared" si="153"/>
        <v>3825.12</v>
      </c>
    </row>
    <row r="581" spans="1:12" ht="15.6" x14ac:dyDescent="0.3">
      <c r="A581" s="187"/>
      <c r="B581" s="21"/>
      <c r="C581" s="21">
        <v>713004</v>
      </c>
      <c r="D581" s="22">
        <v>46</v>
      </c>
      <c r="E581" s="75" t="s">
        <v>230</v>
      </c>
      <c r="F581" s="134">
        <v>5500</v>
      </c>
      <c r="G581" s="98"/>
      <c r="H581" s="34"/>
      <c r="I581" s="127">
        <v>1674.88</v>
      </c>
      <c r="J581" s="134">
        <f t="shared" si="146"/>
        <v>3825.12</v>
      </c>
    </row>
    <row r="582" spans="1:12" ht="31.2" x14ac:dyDescent="0.3">
      <c r="A582" s="186" t="s">
        <v>104</v>
      </c>
      <c r="B582" s="54"/>
      <c r="C582" s="54"/>
      <c r="D582" s="55" t="s">
        <v>306</v>
      </c>
      <c r="E582" s="89" t="s">
        <v>201</v>
      </c>
      <c r="F582" s="135">
        <f>F585+F583</f>
        <v>171300</v>
      </c>
      <c r="G582" s="129">
        <f t="shared" ref="G582:J582" si="154">G585+G583</f>
        <v>-20000</v>
      </c>
      <c r="H582" s="123">
        <f t="shared" si="154"/>
        <v>0</v>
      </c>
      <c r="I582" s="136">
        <f t="shared" si="154"/>
        <v>21000</v>
      </c>
      <c r="J582" s="135">
        <f t="shared" si="154"/>
        <v>130300</v>
      </c>
    </row>
    <row r="583" spans="1:12" ht="15.6" x14ac:dyDescent="0.3">
      <c r="A583" s="50"/>
      <c r="B583" s="23">
        <v>713</v>
      </c>
      <c r="C583" s="21"/>
      <c r="D583" s="24">
        <v>41</v>
      </c>
      <c r="E583" s="85" t="s">
        <v>200</v>
      </c>
      <c r="F583" s="68">
        <f>F584</f>
        <v>0</v>
      </c>
      <c r="G583" s="130">
        <f t="shared" ref="G583:I583" si="155">G584</f>
        <v>10000</v>
      </c>
      <c r="H583" s="97">
        <f t="shared" si="155"/>
        <v>0</v>
      </c>
      <c r="I583" s="137">
        <f t="shared" si="155"/>
        <v>0</v>
      </c>
      <c r="J583" s="68">
        <f>J584</f>
        <v>10000</v>
      </c>
    </row>
    <row r="584" spans="1:12" ht="15.6" x14ac:dyDescent="0.3">
      <c r="A584" s="50"/>
      <c r="B584" s="21"/>
      <c r="C584" s="21">
        <v>713004</v>
      </c>
      <c r="D584" s="22">
        <v>41</v>
      </c>
      <c r="E584" s="75" t="s">
        <v>303</v>
      </c>
      <c r="F584" s="68"/>
      <c r="G584" s="131">
        <v>10000</v>
      </c>
      <c r="H584" s="121"/>
      <c r="I584" s="137"/>
      <c r="J584" s="67">
        <f>F584+G584+H584-I584</f>
        <v>10000</v>
      </c>
    </row>
    <row r="585" spans="1:12" ht="15.6" x14ac:dyDescent="0.3">
      <c r="A585" s="33"/>
      <c r="B585" s="31">
        <v>717</v>
      </c>
      <c r="C585" s="21"/>
      <c r="D585" s="32" t="s">
        <v>259</v>
      </c>
      <c r="E585" s="81" t="s">
        <v>202</v>
      </c>
      <c r="F585" s="68">
        <f>F586+F589+F588+F587</f>
        <v>171300</v>
      </c>
      <c r="G585" s="130">
        <f t="shared" ref="G585:J585" si="156">G586+G589+G588+G587</f>
        <v>-30000</v>
      </c>
      <c r="H585" s="97">
        <f t="shared" si="156"/>
        <v>0</v>
      </c>
      <c r="I585" s="137">
        <f t="shared" si="156"/>
        <v>21000</v>
      </c>
      <c r="J585" s="68">
        <f t="shared" si="156"/>
        <v>120300</v>
      </c>
    </row>
    <row r="586" spans="1:12" ht="15.6" x14ac:dyDescent="0.3">
      <c r="A586" s="33"/>
      <c r="B586" s="12"/>
      <c r="C586" s="12">
        <v>717002</v>
      </c>
      <c r="D586" s="12" t="s">
        <v>24</v>
      </c>
      <c r="E586" s="57" t="s">
        <v>265</v>
      </c>
      <c r="F586" s="103">
        <v>30000</v>
      </c>
      <c r="G586" s="128">
        <v>-30000</v>
      </c>
      <c r="H586" s="34"/>
      <c r="I586" s="127"/>
      <c r="J586" s="99">
        <f t="shared" si="146"/>
        <v>0</v>
      </c>
    </row>
    <row r="587" spans="1:12" ht="15.6" x14ac:dyDescent="0.3">
      <c r="A587" s="33"/>
      <c r="B587" s="12"/>
      <c r="C587" s="12">
        <v>717002</v>
      </c>
      <c r="D587" s="12">
        <v>46</v>
      </c>
      <c r="E587" s="57" t="s">
        <v>264</v>
      </c>
      <c r="F587" s="134">
        <v>115000</v>
      </c>
      <c r="G587" s="98"/>
      <c r="H587" s="34"/>
      <c r="I587" s="116"/>
      <c r="J587" s="134">
        <f t="shared" si="146"/>
        <v>115000</v>
      </c>
    </row>
    <row r="588" spans="1:12" ht="15.6" x14ac:dyDescent="0.3">
      <c r="A588" s="33"/>
      <c r="B588" s="12"/>
      <c r="C588" s="12">
        <v>717002</v>
      </c>
      <c r="D588" s="12">
        <v>46</v>
      </c>
      <c r="E588" s="57" t="s">
        <v>220</v>
      </c>
      <c r="F588" s="134">
        <v>5300</v>
      </c>
      <c r="G588" s="98"/>
      <c r="H588" s="34"/>
      <c r="I588" s="116"/>
      <c r="J588" s="134">
        <f t="shared" si="146"/>
        <v>5300</v>
      </c>
    </row>
    <row r="589" spans="1:12" ht="15.6" x14ac:dyDescent="0.3">
      <c r="A589" s="33"/>
      <c r="B589" s="12"/>
      <c r="C589" s="12">
        <v>717002</v>
      </c>
      <c r="D589" s="12">
        <v>46</v>
      </c>
      <c r="E589" s="73" t="s">
        <v>238</v>
      </c>
      <c r="F589" s="134">
        <v>21000</v>
      </c>
      <c r="G589" s="98"/>
      <c r="H589" s="34"/>
      <c r="I589" s="127">
        <v>21000</v>
      </c>
      <c r="J589" s="134">
        <f t="shared" si="146"/>
        <v>0</v>
      </c>
    </row>
    <row r="590" spans="1:12" ht="15.6" x14ac:dyDescent="0.3">
      <c r="A590" s="186" t="s">
        <v>203</v>
      </c>
      <c r="B590" s="54"/>
      <c r="C590" s="54"/>
      <c r="D590" s="53">
        <v>46</v>
      </c>
      <c r="E590" s="89" t="s">
        <v>204</v>
      </c>
      <c r="F590" s="135">
        <f t="shared" ref="F590:J590" si="157">F591</f>
        <v>5000</v>
      </c>
      <c r="G590" s="129">
        <f t="shared" si="157"/>
        <v>28000</v>
      </c>
      <c r="H590" s="123">
        <f t="shared" si="157"/>
        <v>27647</v>
      </c>
      <c r="I590" s="136">
        <f t="shared" si="157"/>
        <v>0</v>
      </c>
      <c r="J590" s="135">
        <f t="shared" si="157"/>
        <v>60647</v>
      </c>
    </row>
    <row r="591" spans="1:12" ht="15.6" x14ac:dyDescent="0.3">
      <c r="A591" s="33"/>
      <c r="B591" s="31">
        <v>716</v>
      </c>
      <c r="C591" s="21"/>
      <c r="D591" s="31">
        <v>46</v>
      </c>
      <c r="E591" s="81" t="s">
        <v>205</v>
      </c>
      <c r="F591" s="68">
        <f>SUM(F592:F592)</f>
        <v>5000</v>
      </c>
      <c r="G591" s="130">
        <f t="shared" ref="G591:J591" si="158">SUM(G592:G592)</f>
        <v>28000</v>
      </c>
      <c r="H591" s="97">
        <f t="shared" si="158"/>
        <v>27647</v>
      </c>
      <c r="I591" s="137">
        <f t="shared" si="158"/>
        <v>0</v>
      </c>
      <c r="J591" s="68">
        <f t="shared" si="158"/>
        <v>60647</v>
      </c>
    </row>
    <row r="592" spans="1:12" ht="141.6" customHeight="1" x14ac:dyDescent="0.3">
      <c r="A592" s="33"/>
      <c r="B592" s="31"/>
      <c r="C592" s="21"/>
      <c r="D592" s="12">
        <v>46</v>
      </c>
      <c r="E592" s="73" t="s">
        <v>355</v>
      </c>
      <c r="F592" s="134">
        <v>5000</v>
      </c>
      <c r="G592" s="131">
        <v>28000</v>
      </c>
      <c r="H592" s="121">
        <v>27647</v>
      </c>
      <c r="I592" s="116"/>
      <c r="J592" s="134">
        <f t="shared" si="146"/>
        <v>60647</v>
      </c>
    </row>
    <row r="593" spans="1:10" ht="15.6" x14ac:dyDescent="0.3">
      <c r="A593" s="186" t="s">
        <v>115</v>
      </c>
      <c r="B593" s="54"/>
      <c r="C593" s="54"/>
      <c r="D593" s="53" t="s">
        <v>248</v>
      </c>
      <c r="E593" s="89" t="s">
        <v>249</v>
      </c>
      <c r="F593" s="135">
        <f>F596+F594</f>
        <v>135200</v>
      </c>
      <c r="G593" s="129">
        <f t="shared" ref="G593:J593" si="159">G596+G594</f>
        <v>15000</v>
      </c>
      <c r="H593" s="123">
        <f t="shared" si="159"/>
        <v>0</v>
      </c>
      <c r="I593" s="136">
        <f t="shared" si="159"/>
        <v>3000</v>
      </c>
      <c r="J593" s="135">
        <f t="shared" si="159"/>
        <v>147200</v>
      </c>
    </row>
    <row r="594" spans="1:10" ht="15.6" x14ac:dyDescent="0.3">
      <c r="A594" s="188"/>
      <c r="B594" s="31">
        <v>714</v>
      </c>
      <c r="C594" s="31"/>
      <c r="D594" s="31">
        <v>46</v>
      </c>
      <c r="E594" s="81" t="s">
        <v>231</v>
      </c>
      <c r="F594" s="69">
        <f t="shared" ref="F594:J594" si="160">F595</f>
        <v>9000</v>
      </c>
      <c r="G594" s="132">
        <f t="shared" si="160"/>
        <v>0</v>
      </c>
      <c r="H594" s="124">
        <f t="shared" si="160"/>
        <v>0</v>
      </c>
      <c r="I594" s="138">
        <f t="shared" si="160"/>
        <v>0</v>
      </c>
      <c r="J594" s="69">
        <f t="shared" si="160"/>
        <v>9000</v>
      </c>
    </row>
    <row r="595" spans="1:10" ht="15.6" x14ac:dyDescent="0.3">
      <c r="A595" s="188"/>
      <c r="B595" s="12"/>
      <c r="C595" s="12">
        <v>714007</v>
      </c>
      <c r="D595" s="12">
        <v>46</v>
      </c>
      <c r="E595" s="57" t="s">
        <v>232</v>
      </c>
      <c r="F595" s="134">
        <v>9000</v>
      </c>
      <c r="G595" s="98"/>
      <c r="H595" s="34"/>
      <c r="I595" s="127"/>
      <c r="J595" s="134">
        <f t="shared" si="146"/>
        <v>9000</v>
      </c>
    </row>
    <row r="596" spans="1:10" ht="15.6" x14ac:dyDescent="0.3">
      <c r="A596" s="50"/>
      <c r="B596" s="23">
        <v>717</v>
      </c>
      <c r="C596" s="21"/>
      <c r="D596" s="23" t="s">
        <v>248</v>
      </c>
      <c r="E596" s="81" t="s">
        <v>202</v>
      </c>
      <c r="F596" s="68">
        <f>F598+F599+F597</f>
        <v>126200</v>
      </c>
      <c r="G596" s="130">
        <f t="shared" ref="G596:J596" si="161">G598+G599+G597</f>
        <v>15000</v>
      </c>
      <c r="H596" s="97">
        <f t="shared" si="161"/>
        <v>0</v>
      </c>
      <c r="I596" s="137">
        <f t="shared" si="161"/>
        <v>3000</v>
      </c>
      <c r="J596" s="68">
        <f t="shared" si="161"/>
        <v>138200</v>
      </c>
    </row>
    <row r="597" spans="1:10" ht="15.6" x14ac:dyDescent="0.3">
      <c r="A597" s="50"/>
      <c r="B597" s="23"/>
      <c r="C597" s="21">
        <v>717001</v>
      </c>
      <c r="D597" s="21">
        <v>46</v>
      </c>
      <c r="E597" s="57" t="s">
        <v>271</v>
      </c>
      <c r="F597" s="68"/>
      <c r="G597" s="131">
        <v>15000</v>
      </c>
      <c r="H597" s="121"/>
      <c r="I597" s="139">
        <v>3000</v>
      </c>
      <c r="J597" s="134">
        <f t="shared" si="146"/>
        <v>12000</v>
      </c>
    </row>
    <row r="598" spans="1:10" ht="15.6" x14ac:dyDescent="0.3">
      <c r="A598" s="33"/>
      <c r="B598" s="31"/>
      <c r="C598" s="21">
        <v>717002</v>
      </c>
      <c r="D598" s="12">
        <v>46</v>
      </c>
      <c r="E598" s="73" t="s">
        <v>239</v>
      </c>
      <c r="F598" s="134">
        <v>36200</v>
      </c>
      <c r="G598" s="98"/>
      <c r="H598" s="34"/>
      <c r="I598" s="116"/>
      <c r="J598" s="134">
        <f t="shared" si="146"/>
        <v>36200</v>
      </c>
    </row>
    <row r="599" spans="1:10" ht="15.6" x14ac:dyDescent="0.3">
      <c r="A599" s="33"/>
      <c r="B599" s="31"/>
      <c r="C599" s="21">
        <v>717002</v>
      </c>
      <c r="D599" s="12" t="s">
        <v>22</v>
      </c>
      <c r="E599" s="73" t="s">
        <v>239</v>
      </c>
      <c r="F599" s="101">
        <v>90000</v>
      </c>
      <c r="G599" s="98"/>
      <c r="H599" s="34"/>
      <c r="I599" s="116"/>
      <c r="J599" s="101">
        <f t="shared" si="146"/>
        <v>90000</v>
      </c>
    </row>
    <row r="600" spans="1:10" ht="15.6" x14ac:dyDescent="0.3">
      <c r="A600" s="186" t="s">
        <v>127</v>
      </c>
      <c r="B600" s="54"/>
      <c r="C600" s="54"/>
      <c r="D600" s="53">
        <v>46</v>
      </c>
      <c r="E600" s="89" t="s">
        <v>228</v>
      </c>
      <c r="F600" s="135">
        <f>F601</f>
        <v>18000</v>
      </c>
      <c r="G600" s="129">
        <f t="shared" ref="G600:J601" si="162">G601</f>
        <v>-18000</v>
      </c>
      <c r="H600" s="123">
        <f t="shared" si="162"/>
        <v>0</v>
      </c>
      <c r="I600" s="136">
        <f t="shared" si="162"/>
        <v>0</v>
      </c>
      <c r="J600" s="135">
        <f t="shared" si="162"/>
        <v>0</v>
      </c>
    </row>
    <row r="601" spans="1:10" ht="15.6" x14ac:dyDescent="0.3">
      <c r="A601" s="33"/>
      <c r="B601" s="31">
        <v>717</v>
      </c>
      <c r="C601" s="21"/>
      <c r="D601" s="31">
        <v>46</v>
      </c>
      <c r="E601" s="81" t="s">
        <v>202</v>
      </c>
      <c r="F601" s="67">
        <f>F602</f>
        <v>18000</v>
      </c>
      <c r="G601" s="131">
        <f t="shared" si="162"/>
        <v>-18000</v>
      </c>
      <c r="H601" s="121">
        <f t="shared" si="162"/>
        <v>0</v>
      </c>
      <c r="I601" s="139">
        <f t="shared" si="162"/>
        <v>0</v>
      </c>
      <c r="J601" s="67">
        <f t="shared" si="162"/>
        <v>0</v>
      </c>
    </row>
    <row r="602" spans="1:10" ht="15.6" x14ac:dyDescent="0.3">
      <c r="A602" s="33"/>
      <c r="B602" s="31"/>
      <c r="C602" s="21">
        <v>717001</v>
      </c>
      <c r="D602" s="12">
        <v>46</v>
      </c>
      <c r="E602" s="73" t="s">
        <v>247</v>
      </c>
      <c r="F602" s="134">
        <v>18000</v>
      </c>
      <c r="G602" s="131">
        <v>-18000</v>
      </c>
      <c r="H602" s="34"/>
      <c r="I602" s="139"/>
      <c r="J602" s="134">
        <f t="shared" si="146"/>
        <v>0</v>
      </c>
    </row>
    <row r="603" spans="1:10" ht="15.6" x14ac:dyDescent="0.3">
      <c r="A603" s="186" t="s">
        <v>134</v>
      </c>
      <c r="B603" s="54"/>
      <c r="C603" s="54"/>
      <c r="D603" s="53" t="s">
        <v>353</v>
      </c>
      <c r="E603" s="89" t="s">
        <v>135</v>
      </c>
      <c r="F603" s="135">
        <f>F608+F604</f>
        <v>0</v>
      </c>
      <c r="G603" s="129">
        <f>G608+G604</f>
        <v>44000</v>
      </c>
      <c r="H603" s="123">
        <f>H608+H604</f>
        <v>15850.589999999998</v>
      </c>
      <c r="I603" s="136">
        <f>I608+I604</f>
        <v>5000</v>
      </c>
      <c r="J603" s="135">
        <f>J608+J604</f>
        <v>54850.59</v>
      </c>
    </row>
    <row r="604" spans="1:10" ht="15.6" x14ac:dyDescent="0.3">
      <c r="A604" s="33"/>
      <c r="B604" s="31">
        <v>713</v>
      </c>
      <c r="C604" s="21"/>
      <c r="D604" s="31" t="s">
        <v>353</v>
      </c>
      <c r="E604" s="82" t="s">
        <v>200</v>
      </c>
      <c r="F604" s="68">
        <f>SUM(F605+F606+F607)</f>
        <v>0</v>
      </c>
      <c r="G604" s="130">
        <f>SUM(G605+G606+G607)</f>
        <v>20000</v>
      </c>
      <c r="H604" s="97">
        <f t="shared" ref="H604:J604" si="163">SUM(H605+H606+H607)</f>
        <v>13497.589999999998</v>
      </c>
      <c r="I604" s="137">
        <f t="shared" si="163"/>
        <v>0</v>
      </c>
      <c r="J604" s="68">
        <f t="shared" si="163"/>
        <v>33497.589999999997</v>
      </c>
    </row>
    <row r="605" spans="1:10" ht="15.6" x14ac:dyDescent="0.3">
      <c r="A605" s="33"/>
      <c r="B605" s="31"/>
      <c r="C605" s="21">
        <v>713005</v>
      </c>
      <c r="D605" s="12">
        <v>46</v>
      </c>
      <c r="E605" s="73" t="s">
        <v>272</v>
      </c>
      <c r="F605" s="67"/>
      <c r="G605" s="131">
        <v>20000</v>
      </c>
      <c r="H605" s="121"/>
      <c r="I605" s="139"/>
      <c r="J605" s="134">
        <f t="shared" si="146"/>
        <v>20000</v>
      </c>
    </row>
    <row r="606" spans="1:10" ht="15.6" x14ac:dyDescent="0.3">
      <c r="A606" s="33"/>
      <c r="B606" s="31"/>
      <c r="C606" s="21">
        <v>713006</v>
      </c>
      <c r="D606" s="12" t="s">
        <v>342</v>
      </c>
      <c r="E606" s="73" t="s">
        <v>344</v>
      </c>
      <c r="F606" s="202"/>
      <c r="G606" s="131"/>
      <c r="H606" s="121">
        <v>12822.71</v>
      </c>
      <c r="I606" s="139"/>
      <c r="J606" s="202">
        <f t="shared" si="146"/>
        <v>12822.71</v>
      </c>
    </row>
    <row r="607" spans="1:10" ht="15.6" x14ac:dyDescent="0.3">
      <c r="A607" s="33"/>
      <c r="B607" s="31"/>
      <c r="C607" s="21">
        <v>713006</v>
      </c>
      <c r="D607" s="12">
        <v>46</v>
      </c>
      <c r="E607" s="73" t="s">
        <v>344</v>
      </c>
      <c r="F607" s="134"/>
      <c r="G607" s="131"/>
      <c r="H607" s="121">
        <v>674.88</v>
      </c>
      <c r="I607" s="139"/>
      <c r="J607" s="134">
        <f t="shared" si="146"/>
        <v>674.88</v>
      </c>
    </row>
    <row r="608" spans="1:10" ht="15.6" x14ac:dyDescent="0.3">
      <c r="A608" s="33"/>
      <c r="B608" s="31">
        <v>717</v>
      </c>
      <c r="C608" s="21"/>
      <c r="D608" s="31">
        <v>46</v>
      </c>
      <c r="E608" s="82" t="s">
        <v>202</v>
      </c>
      <c r="F608" s="68">
        <f>SUM(F609:F611)</f>
        <v>0</v>
      </c>
      <c r="G608" s="130">
        <f t="shared" ref="G608:J608" si="164">SUM(G609:G611)</f>
        <v>24000</v>
      </c>
      <c r="H608" s="97">
        <f t="shared" si="164"/>
        <v>2353</v>
      </c>
      <c r="I608" s="137">
        <f t="shared" si="164"/>
        <v>5000</v>
      </c>
      <c r="J608" s="68">
        <f t="shared" si="164"/>
        <v>21353</v>
      </c>
    </row>
    <row r="609" spans="1:10" ht="15.6" x14ac:dyDescent="0.3">
      <c r="A609" s="33"/>
      <c r="B609" s="31"/>
      <c r="C609" s="21">
        <v>717002</v>
      </c>
      <c r="D609" s="12">
        <v>46</v>
      </c>
      <c r="E609" s="73" t="s">
        <v>273</v>
      </c>
      <c r="F609" s="67"/>
      <c r="G609" s="131">
        <v>9000</v>
      </c>
      <c r="H609" s="121"/>
      <c r="I609" s="139"/>
      <c r="J609" s="134">
        <f t="shared" si="146"/>
        <v>9000</v>
      </c>
    </row>
    <row r="610" spans="1:10" ht="15.6" x14ac:dyDescent="0.3">
      <c r="A610" s="33"/>
      <c r="B610" s="31"/>
      <c r="C610" s="21">
        <v>717002</v>
      </c>
      <c r="D610" s="12">
        <v>46</v>
      </c>
      <c r="E610" s="73" t="s">
        <v>274</v>
      </c>
      <c r="F610" s="67"/>
      <c r="G610" s="131">
        <v>10000</v>
      </c>
      <c r="H610" s="121">
        <v>2353</v>
      </c>
      <c r="I610" s="139"/>
      <c r="J610" s="134">
        <f t="shared" si="146"/>
        <v>12353</v>
      </c>
    </row>
    <row r="611" spans="1:10" ht="15.6" x14ac:dyDescent="0.3">
      <c r="A611" s="33"/>
      <c r="B611" s="31"/>
      <c r="C611" s="21">
        <v>717002</v>
      </c>
      <c r="D611" s="12">
        <v>46</v>
      </c>
      <c r="E611" s="73" t="s">
        <v>275</v>
      </c>
      <c r="F611" s="67"/>
      <c r="G611" s="131">
        <v>5000</v>
      </c>
      <c r="H611" s="121"/>
      <c r="I611" s="139">
        <v>5000</v>
      </c>
      <c r="J611" s="134">
        <f t="shared" si="146"/>
        <v>0</v>
      </c>
    </row>
    <row r="612" spans="1:10" ht="15.6" x14ac:dyDescent="0.3">
      <c r="A612" s="186" t="s">
        <v>164</v>
      </c>
      <c r="B612" s="54"/>
      <c r="C612" s="54"/>
      <c r="D612" s="53">
        <v>46</v>
      </c>
      <c r="E612" s="89" t="s">
        <v>165</v>
      </c>
      <c r="F612" s="135">
        <f>F613</f>
        <v>10027</v>
      </c>
      <c r="G612" s="129">
        <f t="shared" ref="G612:J612" si="165">G613</f>
        <v>9000</v>
      </c>
      <c r="H612" s="123">
        <f t="shared" si="165"/>
        <v>0</v>
      </c>
      <c r="I612" s="136">
        <f t="shared" si="165"/>
        <v>0</v>
      </c>
      <c r="J612" s="135">
        <f t="shared" si="165"/>
        <v>19027</v>
      </c>
    </row>
    <row r="613" spans="1:10" ht="15.6" x14ac:dyDescent="0.3">
      <c r="A613" s="33"/>
      <c r="B613" s="31">
        <v>717</v>
      </c>
      <c r="C613" s="21"/>
      <c r="D613" s="12">
        <v>46</v>
      </c>
      <c r="E613" s="73" t="s">
        <v>202</v>
      </c>
      <c r="F613" s="67">
        <f>F614+F615</f>
        <v>10027</v>
      </c>
      <c r="G613" s="131">
        <f t="shared" ref="G613:J613" si="166">G614+G615</f>
        <v>9000</v>
      </c>
      <c r="H613" s="121">
        <f t="shared" si="166"/>
        <v>0</v>
      </c>
      <c r="I613" s="139">
        <f t="shared" si="166"/>
        <v>0</v>
      </c>
      <c r="J613" s="67">
        <f t="shared" si="166"/>
        <v>19027</v>
      </c>
    </row>
    <row r="614" spans="1:10" ht="15.6" x14ac:dyDescent="0.3">
      <c r="A614" s="33"/>
      <c r="B614" s="31"/>
      <c r="C614" s="21">
        <v>717002</v>
      </c>
      <c r="D614" s="12">
        <v>46</v>
      </c>
      <c r="E614" s="73" t="s">
        <v>250</v>
      </c>
      <c r="F614" s="134">
        <v>10027</v>
      </c>
      <c r="G614" s="133"/>
      <c r="H614" s="34"/>
      <c r="I614" s="116"/>
      <c r="J614" s="134">
        <f t="shared" si="146"/>
        <v>10027</v>
      </c>
    </row>
    <row r="615" spans="1:10" ht="15.6" x14ac:dyDescent="0.3">
      <c r="A615" s="33"/>
      <c r="B615" s="31"/>
      <c r="C615" s="21">
        <v>717002</v>
      </c>
      <c r="D615" s="12">
        <v>46</v>
      </c>
      <c r="E615" s="73" t="s">
        <v>312</v>
      </c>
      <c r="F615" s="134"/>
      <c r="G615" s="131">
        <v>9000</v>
      </c>
      <c r="H615" s="34"/>
      <c r="I615" s="116"/>
      <c r="J615" s="134">
        <f t="shared" si="146"/>
        <v>9000</v>
      </c>
    </row>
    <row r="616" spans="1:10" ht="16.2" x14ac:dyDescent="0.35">
      <c r="A616" s="25"/>
      <c r="B616" s="26"/>
      <c r="C616" s="26"/>
      <c r="D616" s="26"/>
      <c r="E616" s="79" t="s">
        <v>233</v>
      </c>
      <c r="F616" s="109">
        <v>0</v>
      </c>
      <c r="G616" s="162">
        <v>10000</v>
      </c>
      <c r="H616" s="147">
        <f>H617</f>
        <v>0</v>
      </c>
      <c r="I616" s="178">
        <v>0</v>
      </c>
      <c r="J616" s="109">
        <f>F616+G616+H616-I616</f>
        <v>10000</v>
      </c>
    </row>
    <row r="617" spans="1:10" ht="15.6" x14ac:dyDescent="0.3">
      <c r="A617" s="186" t="s">
        <v>30</v>
      </c>
      <c r="B617" s="152"/>
      <c r="C617" s="152"/>
      <c r="D617" s="195" t="s">
        <v>311</v>
      </c>
      <c r="E617" s="157" t="s">
        <v>284</v>
      </c>
      <c r="F617" s="170">
        <v>0</v>
      </c>
      <c r="G617" s="167">
        <v>10000</v>
      </c>
      <c r="H617" s="153">
        <f>H618</f>
        <v>0</v>
      </c>
      <c r="I617" s="183">
        <v>0</v>
      </c>
      <c r="J617" s="170">
        <f>F617+G617+H617-I617</f>
        <v>10000</v>
      </c>
    </row>
    <row r="618" spans="1:10" ht="15.6" x14ac:dyDescent="0.3">
      <c r="A618" s="50"/>
      <c r="B618" s="23">
        <v>819</v>
      </c>
      <c r="C618" s="23"/>
      <c r="D618" s="21">
        <v>71</v>
      </c>
      <c r="E618" s="85" t="s">
        <v>285</v>
      </c>
      <c r="F618" s="67">
        <v>0</v>
      </c>
      <c r="G618" s="131">
        <f>G619</f>
        <v>10000</v>
      </c>
      <c r="H618" s="121">
        <f t="shared" ref="H618:J618" si="167">H619</f>
        <v>0</v>
      </c>
      <c r="I618" s="139">
        <f t="shared" si="167"/>
        <v>0</v>
      </c>
      <c r="J618" s="67">
        <f t="shared" si="167"/>
        <v>10000</v>
      </c>
    </row>
    <row r="619" spans="1:10" ht="16.2" thickBot="1" x14ac:dyDescent="0.35">
      <c r="A619" s="189"/>
      <c r="B619" s="190"/>
      <c r="C619" s="190">
        <v>819002</v>
      </c>
      <c r="D619" s="190">
        <v>71</v>
      </c>
      <c r="E619" s="191" t="s">
        <v>286</v>
      </c>
      <c r="F619" s="122">
        <v>0</v>
      </c>
      <c r="G619" s="192">
        <v>10000</v>
      </c>
      <c r="H619" s="193">
        <v>0</v>
      </c>
      <c r="I619" s="194">
        <v>0</v>
      </c>
      <c r="J619" s="122">
        <f>F619+G619+H619-I619</f>
        <v>10000</v>
      </c>
    </row>
    <row r="620" spans="1:10" ht="15.6" x14ac:dyDescent="0.3">
      <c r="E620" s="56"/>
    </row>
    <row r="621" spans="1:10" ht="15.6" x14ac:dyDescent="0.3">
      <c r="E621" s="56"/>
    </row>
    <row r="622" spans="1:10" x14ac:dyDescent="0.3">
      <c r="A622" t="s">
        <v>356</v>
      </c>
    </row>
    <row r="623" spans="1:10" x14ac:dyDescent="0.3">
      <c r="E623" s="71"/>
    </row>
    <row r="624" spans="1:10" x14ac:dyDescent="0.3">
      <c r="E624" s="91"/>
      <c r="I624" s="206" t="s">
        <v>293</v>
      </c>
      <c r="J624" s="206"/>
    </row>
    <row r="625" spans="9:10" x14ac:dyDescent="0.3">
      <c r="I625" s="206"/>
      <c r="J625" s="206"/>
    </row>
    <row r="626" spans="9:10" x14ac:dyDescent="0.3">
      <c r="I626" s="206" t="s">
        <v>294</v>
      </c>
      <c r="J626" s="206"/>
    </row>
  </sheetData>
  <mergeCells count="6">
    <mergeCell ref="I626:J626"/>
    <mergeCell ref="F7:F9"/>
    <mergeCell ref="G7:G9"/>
    <mergeCell ref="J7:J9"/>
    <mergeCell ref="A4:J4"/>
    <mergeCell ref="I624:J625"/>
  </mergeCells>
  <pageMargins left="0.70866141732283472" right="0.70866141732283472" top="0.74803149606299213" bottom="0.74803149606299213" header="0.31496062992125984" footer="0.31496062992125984"/>
  <pageSetup paperSize="8" scale="76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2022-06-16T12:16:51Z</cp:lastPrinted>
  <dcterms:created xsi:type="dcterms:W3CDTF">2021-02-03T10:57:56Z</dcterms:created>
  <dcterms:modified xsi:type="dcterms:W3CDTF">2022-06-16T12:17:20Z</dcterms:modified>
</cp:coreProperties>
</file>